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HannahSmolinski\Dropbox\00 Business - Clara CFO Group\Shared with ClaraCFOGroup\Products\Resources\"/>
    </mc:Choice>
  </mc:AlternateContent>
  <xr:revisionPtr revIDLastSave="0" documentId="8_{5B6CCFF1-255F-4357-B300-423B269AC1BA}" xr6:coauthVersionLast="45" xr6:coauthVersionMax="45" xr10:uidLastSave="{00000000-0000-0000-0000-000000000000}"/>
  <bookViews>
    <workbookView xWindow="27120" yWindow="4190" windowWidth="21600" windowHeight="11390" tabRatio="788" firstSheet="1" activeTab="4" xr2:uid="{206F92E0-C709-41A3-9D22-127F8C49672E}"/>
  </bookViews>
  <sheets>
    <sheet name="PPP Usage Budget Corps EXAMPLE" sheetId="15" r:id="rId1"/>
    <sheet name="PPP Usage Budget Corps - 24wk" sheetId="11" r:id="rId2"/>
    <sheet name="PPP Usage Budget Sch C - 24wk" sheetId="12" r:id="rId3"/>
    <sheet name="Owner Compensation" sheetId="13" r:id="rId4"/>
    <sheet name="Gross Receipts Eligibility "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40" i="15" l="1"/>
  <c r="AC36" i="15"/>
  <c r="AD36" i="15"/>
  <c r="AC37" i="15"/>
  <c r="AD37" i="15"/>
  <c r="AC38" i="15"/>
  <c r="AD38" i="15" s="1"/>
  <c r="AC39" i="15"/>
  <c r="AD39" i="15"/>
  <c r="AC24" i="15"/>
  <c r="AC31" i="15"/>
  <c r="AD39" i="12"/>
  <c r="AC39" i="12"/>
  <c r="AC38" i="12"/>
  <c r="AD38" i="12" s="1"/>
  <c r="AC37" i="12"/>
  <c r="AD37" i="12" s="1"/>
  <c r="AC36" i="12"/>
  <c r="AD36" i="12" s="1"/>
  <c r="AC35" i="12"/>
  <c r="AD35" i="12" s="1"/>
  <c r="AC34" i="12"/>
  <c r="AD34" i="12" s="1"/>
  <c r="AC33" i="12"/>
  <c r="AD33" i="12" s="1"/>
  <c r="AC32" i="12"/>
  <c r="AC29" i="12"/>
  <c r="AD29" i="12" s="1"/>
  <c r="AC28" i="12"/>
  <c r="AD28" i="12" s="1"/>
  <c r="AC27" i="12"/>
  <c r="AD27" i="12" s="1"/>
  <c r="AC26" i="12"/>
  <c r="AD26" i="12" s="1"/>
  <c r="AC25" i="12"/>
  <c r="AD25" i="12" s="1"/>
  <c r="AC24" i="12"/>
  <c r="AD24" i="12" s="1"/>
  <c r="AC23" i="12"/>
  <c r="AD23" i="12" s="1"/>
  <c r="AC22" i="12"/>
  <c r="AD22" i="12" s="1"/>
  <c r="AC24" i="11"/>
  <c r="AD24" i="11" s="1"/>
  <c r="AD36" i="11"/>
  <c r="AD37" i="11"/>
  <c r="AD38" i="11"/>
  <c r="AD39" i="11"/>
  <c r="AC36" i="11"/>
  <c r="AC37" i="11"/>
  <c r="AC38" i="11"/>
  <c r="AC39" i="11"/>
  <c r="AC35" i="11"/>
  <c r="B9" i="15"/>
  <c r="J42" i="15"/>
  <c r="I42" i="15"/>
  <c r="H42" i="15"/>
  <c r="G42" i="15"/>
  <c r="F42" i="15"/>
  <c r="E42" i="15"/>
  <c r="D42" i="15"/>
  <c r="AC35" i="15"/>
  <c r="AD35" i="15" s="1"/>
  <c r="AC34" i="15"/>
  <c r="AD34" i="15" s="1"/>
  <c r="AC33" i="15"/>
  <c r="AC30" i="15"/>
  <c r="AD30" i="15" s="1"/>
  <c r="AC29" i="15"/>
  <c r="AD29" i="15" s="1"/>
  <c r="AC28" i="15"/>
  <c r="AD28" i="15" s="1"/>
  <c r="AC27" i="15"/>
  <c r="AD27" i="15" s="1"/>
  <c r="AC26" i="15"/>
  <c r="AD26" i="15" s="1"/>
  <c r="AC25" i="15"/>
  <c r="AD25" i="15" s="1"/>
  <c r="AC23" i="15"/>
  <c r="AD23" i="15" s="1"/>
  <c r="E22" i="15"/>
  <c r="F22" i="15" s="1"/>
  <c r="G22" i="15" s="1"/>
  <c r="H22" i="15" s="1"/>
  <c r="I22" i="15" s="1"/>
  <c r="J22" i="15" s="1"/>
  <c r="K22" i="15" s="1"/>
  <c r="L22" i="15" s="1"/>
  <c r="M22" i="15" s="1"/>
  <c r="N22" i="15" s="1"/>
  <c r="O22" i="15" s="1"/>
  <c r="P22" i="15" s="1"/>
  <c r="Q22" i="15" s="1"/>
  <c r="R22" i="15" s="1"/>
  <c r="S22" i="15" s="1"/>
  <c r="T22" i="15" s="1"/>
  <c r="U22" i="15" s="1"/>
  <c r="V22" i="15" s="1"/>
  <c r="W22" i="15" s="1"/>
  <c r="X22" i="15" s="1"/>
  <c r="Y22" i="15" s="1"/>
  <c r="Z22" i="15" s="1"/>
  <c r="AA22" i="15" s="1"/>
  <c r="B17" i="15"/>
  <c r="B18" i="15" s="1"/>
  <c r="B24" i="15" s="1"/>
  <c r="B42" i="15" s="1"/>
  <c r="B44" i="15" s="1"/>
  <c r="B24" i="11"/>
  <c r="B18" i="11"/>
  <c r="B17" i="11"/>
  <c r="B17" i="12"/>
  <c r="F35" i="13"/>
  <c r="F36" i="13" s="1"/>
  <c r="F23" i="13"/>
  <c r="F24" i="13" s="1"/>
  <c r="I9" i="13"/>
  <c r="I16" i="13"/>
  <c r="F16" i="13"/>
  <c r="F17" i="13" s="1"/>
  <c r="F18" i="13" s="1"/>
  <c r="I35" i="13"/>
  <c r="I36" i="13" s="1"/>
  <c r="I23" i="13"/>
  <c r="I24" i="13" s="1"/>
  <c r="F9" i="13"/>
  <c r="F10" i="13" s="1"/>
  <c r="C35" i="13"/>
  <c r="C36" i="13" s="1"/>
  <c r="C23" i="13"/>
  <c r="C16" i="13"/>
  <c r="C17" i="13" s="1"/>
  <c r="C9" i="13"/>
  <c r="F40" i="13"/>
  <c r="F30" i="13"/>
  <c r="I40" i="13"/>
  <c r="C40" i="13"/>
  <c r="I30" i="13"/>
  <c r="C30" i="13"/>
  <c r="F33" i="14"/>
  <c r="F32" i="14"/>
  <c r="F31" i="14"/>
  <c r="F26" i="14"/>
  <c r="G26" i="14" s="1"/>
  <c r="F19" i="14"/>
  <c r="G19" i="14" s="1"/>
  <c r="F18" i="14"/>
  <c r="G18" i="14" s="1"/>
  <c r="F11" i="14"/>
  <c r="G11" i="14" s="1"/>
  <c r="F10" i="14"/>
  <c r="G10" i="14" s="1"/>
  <c r="F9" i="14"/>
  <c r="G9" i="14" s="1"/>
  <c r="F8" i="14"/>
  <c r="G8" i="14" s="1"/>
  <c r="AC42" i="15" l="1"/>
  <c r="AD24" i="15"/>
  <c r="AD32" i="12"/>
  <c r="AC30" i="12"/>
  <c r="AD30" i="12" s="1"/>
  <c r="AC40" i="11"/>
  <c r="AD33" i="15"/>
  <c r="AD40" i="15"/>
  <c r="K41" i="12"/>
  <c r="L41" i="12"/>
  <c r="M41" i="12"/>
  <c r="N41" i="12"/>
  <c r="O41" i="12"/>
  <c r="P41" i="12"/>
  <c r="Q41" i="12"/>
  <c r="R41" i="12"/>
  <c r="S41" i="12"/>
  <c r="T41" i="12"/>
  <c r="U41" i="12"/>
  <c r="V41" i="12"/>
  <c r="W41" i="12"/>
  <c r="X41" i="12"/>
  <c r="Y41" i="12"/>
  <c r="Z41" i="12"/>
  <c r="AA41" i="12"/>
  <c r="F12" i="15" l="1"/>
  <c r="F13" i="15" s="1"/>
  <c r="F14" i="15" s="1"/>
  <c r="K10" i="15" s="1"/>
  <c r="K12" i="15" s="1"/>
  <c r="F10" i="15"/>
  <c r="AD31" i="15"/>
  <c r="I10" i="13"/>
  <c r="I17" i="13"/>
  <c r="I18" i="13" s="1"/>
  <c r="C18" i="13"/>
  <c r="C10" i="13"/>
  <c r="AD42" i="15" l="1"/>
  <c r="AE40" i="15"/>
  <c r="AE31" i="15"/>
  <c r="AC34" i="11"/>
  <c r="AD34" i="11" s="1"/>
  <c r="AD35" i="11"/>
  <c r="AC33" i="11"/>
  <c r="AD33" i="11" s="1"/>
  <c r="AC26" i="11"/>
  <c r="AD26" i="11" s="1"/>
  <c r="AC25" i="11"/>
  <c r="AD25" i="11" s="1"/>
  <c r="AC27" i="11"/>
  <c r="AD27" i="11" s="1"/>
  <c r="AC28" i="11"/>
  <c r="AD28" i="11" s="1"/>
  <c r="AC29" i="11"/>
  <c r="AD29" i="11" s="1"/>
  <c r="AC30" i="11"/>
  <c r="AD30" i="11" s="1"/>
  <c r="AC23" i="11"/>
  <c r="AD23" i="11" s="1"/>
  <c r="J41" i="12"/>
  <c r="I41" i="12"/>
  <c r="H41" i="12"/>
  <c r="G41" i="12"/>
  <c r="F41" i="12"/>
  <c r="E41" i="12"/>
  <c r="D41" i="12"/>
  <c r="B41" i="12"/>
  <c r="B43" i="12" s="1"/>
  <c r="E21" i="12"/>
  <c r="F21" i="12" s="1"/>
  <c r="G21" i="12" s="1"/>
  <c r="H21" i="12" s="1"/>
  <c r="I21" i="12" s="1"/>
  <c r="J21" i="12" s="1"/>
  <c r="K21" i="12" s="1"/>
  <c r="L21" i="12" s="1"/>
  <c r="M21" i="12" s="1"/>
  <c r="N21" i="12" s="1"/>
  <c r="O21" i="12" s="1"/>
  <c r="P21" i="12" s="1"/>
  <c r="Q21" i="12" s="1"/>
  <c r="R21" i="12" s="1"/>
  <c r="S21" i="12" s="1"/>
  <c r="T21" i="12" s="1"/>
  <c r="U21" i="12" s="1"/>
  <c r="V21" i="12" s="1"/>
  <c r="W21" i="12" s="1"/>
  <c r="X21" i="12" s="1"/>
  <c r="Y21" i="12" s="1"/>
  <c r="Z21" i="12" s="1"/>
  <c r="AA21" i="12" s="1"/>
  <c r="B9" i="12"/>
  <c r="J42" i="11"/>
  <c r="I42" i="11"/>
  <c r="H42" i="11"/>
  <c r="G42" i="11"/>
  <c r="F42" i="11"/>
  <c r="E42" i="11"/>
  <c r="D42" i="11"/>
  <c r="B42" i="11"/>
  <c r="B44" i="11" s="1"/>
  <c r="E22" i="11"/>
  <c r="F22" i="11" s="1"/>
  <c r="G22" i="11" s="1"/>
  <c r="H22" i="11" s="1"/>
  <c r="I22" i="11" s="1"/>
  <c r="J22" i="11" s="1"/>
  <c r="K22" i="11" s="1"/>
  <c r="L22" i="11" s="1"/>
  <c r="M22" i="11" s="1"/>
  <c r="N22" i="11" s="1"/>
  <c r="O22" i="11" s="1"/>
  <c r="P22" i="11" s="1"/>
  <c r="Q22" i="11" s="1"/>
  <c r="R22" i="11" s="1"/>
  <c r="S22" i="11" s="1"/>
  <c r="T22" i="11" s="1"/>
  <c r="U22" i="11" s="1"/>
  <c r="V22" i="11" s="1"/>
  <c r="W22" i="11" s="1"/>
  <c r="X22" i="11" s="1"/>
  <c r="Y22" i="11" s="1"/>
  <c r="Z22" i="11" s="1"/>
  <c r="AA22" i="11" s="1"/>
  <c r="B9" i="11"/>
  <c r="AE42" i="15" l="1"/>
  <c r="AC31" i="11"/>
  <c r="AD31" i="11" s="1"/>
  <c r="F10" i="11" l="1"/>
  <c r="F12" i="11"/>
  <c r="F13" i="11" s="1"/>
  <c r="F14" i="11" s="1"/>
  <c r="K10" i="11" s="1"/>
  <c r="K12" i="11" s="1"/>
  <c r="AC42" i="11"/>
  <c r="AD42" i="11" s="1"/>
  <c r="AC41" i="12"/>
  <c r="AD41" i="12" s="1"/>
  <c r="F12" i="12"/>
  <c r="F13" i="12" s="1"/>
  <c r="F14" i="12" s="1"/>
  <c r="K10" i="12" s="1"/>
  <c r="K12" i="12" s="1"/>
  <c r="F10" i="12"/>
  <c r="AD40" i="11"/>
  <c r="AE39" i="12" l="1"/>
  <c r="AE30" i="12"/>
  <c r="AE31" i="11"/>
  <c r="AE40" i="11"/>
  <c r="AE41" i="12" l="1"/>
  <c r="AE42" i="11"/>
  <c r="C24"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tc={91EF8EF6-A4B2-450B-9029-57B31CF50750}</author>
    <author>tc={1EFA6407-EC4F-434C-A273-F1CCD257697B}</author>
    <author>tc={03606002-FD34-4045-8F01-BC99913A01BC}</author>
    <author>tc={A9E19F0A-93F3-48E0-B579-301F7F857515}</author>
    <author>tc={CF246796-19B1-4416-ADC1-286B50CF34A2}</author>
    <author>tc={5B377F07-3CFE-4D54-9045-BB2FA3232CFD}</author>
    <author>tc={D545936B-6F3C-4E56-B96C-4E464DAC3ECC}</author>
    <author>tc={27EAA544-8F61-4E54-86E1-4CA902634AAE}</author>
    <author>Hannah Smolinski</author>
    <author>tc={619AC3DB-0914-4DBC-9F32-70338CC7A2EE}</author>
    <author>tc={715CDBA0-749D-4534-B1C9-A49831E5FDC0}</author>
    <author>tc={8AAFB952-5718-4940-81D0-3401DE3CA2A4}</author>
    <author>tc={AE0E6FA3-C22E-4189-9B61-5F636AC47F44}</author>
    <author>tc={F1DEFE4C-CED9-4D6C-9127-554997F874B2}</author>
  </authors>
  <commentList>
    <comment ref="B10" authorId="0" shapeId="0" xr:uid="{91EF8EF6-A4B2-450B-9029-57B31CF50750}">
      <text>
        <t>[Threaded comment]
Your version of Excel allows you to read this threaded comment; however, any edits to it will get removed if the file is opened in a newer version of Excel. Learn more: https://go.microsoft.com/fwlink/?linkid=870924
Comment:
    Insert total funding about from PPP program</t>
      </text>
    </comment>
    <comment ref="K11" authorId="1" shapeId="0" xr:uid="{1EFA6407-EC4F-434C-A273-F1CCD257697B}">
      <text>
        <t>[Threaded comment]
Your version of Excel allows you to read this threaded comment; however, any edits to it will get removed if the file is opened in a newer version of Excel. Learn more: https://go.microsoft.com/fwlink/?linkid=870924
Comment:
    If you calculated a reduction based on FTE reduction or total wage reduction, put that reduction factor here. Use 100% if no reduction is needed.</t>
      </text>
    </comment>
    <comment ref="A16" authorId="2" shapeId="0" xr:uid="{03606002-FD34-4045-8F01-BC99913A01BC}">
      <text>
        <t>[Threaded comment]
Your version of Excel allows you to read this threaded comment; however, any edits to it will get removed if the file is opened in a newer version of Excel. Learn more: https://go.microsoft.com/fwlink/?linkid=870924
Comment:
    W2 Wages only from 2019.</t>
      </text>
    </comment>
    <comment ref="A22" authorId="3" shapeId="0" xr:uid="{A9E19F0A-93F3-48E0-B579-301F7F857515}">
      <text>
        <t>[Threaded comment]
Your version of Excel allows you to read this threaded comment; however, any edits to it will get removed if the file is opened in a newer version of Excel. Learn more: https://go.microsoft.com/fwlink/?linkid=870924
Comment:
    Defined in Section 1102 of the CARES Act</t>
      </text>
    </comment>
    <comment ref="D22" authorId="4" shapeId="0" xr:uid="{CF246796-19B1-4416-ADC1-286B50CF34A2}">
      <text>
        <t>[Threaded comment]
Your version of Excel allows you to read this threaded comment; however, any edits to it will get removed if the file is opened in a newer version of Excel. Learn more: https://go.microsoft.com/fwlink/?linkid=870924
Comment:
    Adjust to date of Funding</t>
      </text>
    </comment>
    <comment ref="A23" authorId="5" shapeId="0" xr:uid="{5B377F07-3CFE-4D54-9045-BB2FA3232CFD}">
      <text>
        <t>[Threaded comment]
Your version of Excel allows you to read this threaded comment; however, any edits to it will get removed if the file is opened in a newer version of Excel. Learn more: https://go.microsoft.com/fwlink/?linkid=870924
Comment:
    Limted to $100,000 in compensation for employees</t>
      </text>
    </comment>
    <comment ref="B23" authorId="6" shapeId="0" xr:uid="{D545936B-6F3C-4E56-B96C-4E464DAC3ECC}">
      <text>
        <t>[Threaded comment]
Your version of Excel allows you to read this threaded comment; however, any edits to it will get removed if the file is opened in a newer version of Excel. Learn more: https://go.microsoft.com/fwlink/?linkid=870924
Comment:
    Insert planned budget over 8 week period</t>
      </text>
    </comment>
    <comment ref="A27" authorId="7" shapeId="0" xr:uid="{27EAA544-8F61-4E54-86E1-4CA902634AAE}">
      <text>
        <t>[Threaded comment]
Your version of Excel allows you to read this threaded comment; however, any edits to it will get removed if the file is opened in a newer version of Excel. Learn more: https://go.microsoft.com/fwlink/?linkid=870924
Comment:
    Updated to now include "Group Life, Disability, Vision, and Dental" along with health insurance.</t>
      </text>
    </comment>
    <comment ref="A30" authorId="8" shapeId="0" xr:uid="{44BC5411-D623-4EF2-8832-9E0EF0624A0A}">
      <text>
        <r>
          <rPr>
            <b/>
            <sz val="9"/>
            <color indexed="81"/>
            <rFont val="Tahoma"/>
            <family val="2"/>
          </rPr>
          <t>Hannah Smolinski:</t>
        </r>
        <r>
          <rPr>
            <sz val="9"/>
            <color indexed="81"/>
            <rFont val="Tahoma"/>
            <family val="2"/>
          </rPr>
          <t xml:space="preserve">
https://home.treasury.gov/system/files/136/Paycheck-Protection-Program-Frequently-Asked-Questions.pdf 
Q32</t>
        </r>
      </text>
    </comment>
    <comment ref="A34" authorId="9" shapeId="0" xr:uid="{619AC3DB-0914-4DBC-9F32-70338CC7A2EE}">
      <text>
        <t>[Threaded comment]
Your version of Excel allows you to read this threaded comment; however, any edits to it will get removed if the file is opened in a newer version of Excel. Learn more: https://go.microsoft.com/fwlink/?linkid=870924
Comment:
    Per sec 1106 of Cares act: the term ‘‘covered utility payment’’ means payment for a service for the distribution of electricity, gas, water, transportation, telephone, or internet access for which service began before February 15, 2020;</t>
      </text>
    </comment>
    <comment ref="A36" authorId="10" shapeId="0" xr:uid="{715CDBA0-749D-4534-B1C9-A49831E5FDC0}">
      <text>
        <t>[Threaded comment]
Your version of Excel allows you to read this threaded comment; however, any edits to it will get removed if the file is opened in a newer version of Excel. Learn more: https://go.microsoft.com/fwlink/?linkid=870924
Comment:
    Includes any business software that "facilitates business operations"</t>
      </text>
    </comment>
    <comment ref="A37" authorId="11" shapeId="0" xr:uid="{8AAFB952-5718-4940-81D0-3401DE3CA2A4}">
      <text>
        <t>[Threaded comment]
Your version of Excel allows you to read this threaded comment; however, any edits to it will get removed if the file is opened in a newer version of Excel. Learn more: https://go.microsoft.com/fwlink/?linkid=870924
Comment:
    Damages must have been incurred due to 2020 public disturbances and NOT covered by insurance.</t>
      </text>
    </comment>
    <comment ref="A38" authorId="12" shapeId="0" xr:uid="{AE0E6FA3-C22E-4189-9B61-5F636AC47F44}">
      <text>
        <t>[Threaded comment]
Your version of Excel allows you to read this threaded comment; however, any edits to it will get removed if the file is opened in a newer version of Excel. Learn more: https://go.microsoft.com/fwlink/?linkid=870924
Comment:
    This is for the purchase of goods from a supplier that were necessary for business operations or for purchases that were made as part of a contract/purchase commitment.</t>
      </text>
    </comment>
    <comment ref="A39" authorId="13" shapeId="0" xr:uid="{F1DEFE4C-CED9-4D6C-9127-554997F874B2}">
      <text>
        <t>[Threaded comment]
Your version of Excel allows you to read this threaded comment; however, any edits to it will get removed if the file is opened in a newer version of Excel. Learn more: https://go.microsoft.com/fwlink/?linkid=870924
Comment:
    Almost any expentiture on the business to comply with federal recommendations on improving health and safety of your facility.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tc={C568C367-4FBD-46B1-9208-50A2C3347CB9}</author>
    <author>tc={6A1373AE-CF85-4ACF-8710-16C6413D0A5A}</author>
    <author>tc={FBC40C19-9CEE-4AC9-A56F-14000EBCA33D}</author>
    <author>tc={38DD73EC-0EAF-413F-90F8-B88EA3F8F376}</author>
    <author>tc={A2A792F9-1A44-4813-97F5-E53FAFA93664}</author>
    <author>tc={F87644C5-557A-4287-8185-9F48C1D96FB1}</author>
    <author>tc={4F51316C-CBDA-4070-AE8B-523C0BF2BBCB}</author>
    <author>tc={F4481873-1F2F-4309-B309-D0A08A9F0E14}</author>
    <author>Hannah Smolinski</author>
    <author>tc={04B8799D-954B-42EC-99B5-7450D3913860}</author>
    <author>tc={83587BF7-F95D-4EF5-A2F8-E5B6F3E81383}</author>
    <author>tc={D21BB817-0568-4FE0-AD60-B8CF881EAEA4}</author>
    <author>tc={E62EEAB0-9E40-4942-9668-924EFEE3F4CC}</author>
    <author>tc={73A49921-AECB-4D51-BC1A-268FD51508E8}</author>
  </authors>
  <commentList>
    <comment ref="B10" authorId="0" shapeId="0" xr:uid="{C568C367-4FBD-46B1-9208-50A2C3347CB9}">
      <text>
        <t>[Threaded comment]
Your version of Excel allows you to read this threaded comment; however, any edits to it will get removed if the file is opened in a newer version of Excel. Learn more: https://go.microsoft.com/fwlink/?linkid=870924
Comment:
    Insert total funding about from PPP program</t>
      </text>
    </comment>
    <comment ref="K11" authorId="1" shapeId="0" xr:uid="{6A1373AE-CF85-4ACF-8710-16C6413D0A5A}">
      <text>
        <t>[Threaded comment]
Your version of Excel allows you to read this threaded comment; however, any edits to it will get removed if the file is opened in a newer version of Excel. Learn more: https://go.microsoft.com/fwlink/?linkid=870924
Comment:
    If you calculated a reduction based on FTE reduction or total wage reduction, put that reduction factor here. Use 100% if no reduction is needed.</t>
      </text>
    </comment>
    <comment ref="A16" authorId="2" shapeId="0" xr:uid="{FBC40C19-9CEE-4AC9-A56F-14000EBCA33D}">
      <text>
        <t>[Threaded comment]
Your version of Excel allows you to read this threaded comment; however, any edits to it will get removed if the file is opened in a newer version of Excel. Learn more: https://go.microsoft.com/fwlink/?linkid=870924
Comment:
    W2 Wages only from 2019.</t>
      </text>
    </comment>
    <comment ref="A22" authorId="3" shapeId="0" xr:uid="{38DD73EC-0EAF-413F-90F8-B88EA3F8F376}">
      <text>
        <t>[Threaded comment]
Your version of Excel allows you to read this threaded comment; however, any edits to it will get removed if the file is opened in a newer version of Excel. Learn more: https://go.microsoft.com/fwlink/?linkid=870924
Comment:
    Defined in Section 1102 of the CARES Act</t>
      </text>
    </comment>
    <comment ref="D22" authorId="4" shapeId="0" xr:uid="{A2A792F9-1A44-4813-97F5-E53FAFA93664}">
      <text>
        <t>[Threaded comment]
Your version of Excel allows you to read this threaded comment; however, any edits to it will get removed if the file is opened in a newer version of Excel. Learn more: https://go.microsoft.com/fwlink/?linkid=870924
Comment:
    Adjust to date of Funding</t>
      </text>
    </comment>
    <comment ref="A23" authorId="5" shapeId="0" xr:uid="{F87644C5-557A-4287-8185-9F48C1D96FB1}">
      <text>
        <t>[Threaded comment]
Your version of Excel allows you to read this threaded comment; however, any edits to it will get removed if the file is opened in a newer version of Excel. Learn more: https://go.microsoft.com/fwlink/?linkid=870924
Comment:
    Limted to $100,000 in compensation for employees</t>
      </text>
    </comment>
    <comment ref="B23" authorId="6" shapeId="0" xr:uid="{4F51316C-CBDA-4070-AE8B-523C0BF2BBCB}">
      <text>
        <t>[Threaded comment]
Your version of Excel allows you to read this threaded comment; however, any edits to it will get removed if the file is opened in a newer version of Excel. Learn more: https://go.microsoft.com/fwlink/?linkid=870924
Comment:
    Insert planned budget over 8 week period</t>
      </text>
    </comment>
    <comment ref="A27" authorId="7" shapeId="0" xr:uid="{F4481873-1F2F-4309-B309-D0A08A9F0E14}">
      <text>
        <t>[Threaded comment]
Your version of Excel allows you to read this threaded comment; however, any edits to it will get removed if the file is opened in a newer version of Excel. Learn more: https://go.microsoft.com/fwlink/?linkid=870924
Comment:
    Updated to now include "Group Life, Disability, Vision, and Dental" along with health insurance.</t>
      </text>
    </comment>
    <comment ref="A30" authorId="8" shapeId="0" xr:uid="{B605E980-CB70-496E-A3D5-58CD6F30CE65}">
      <text>
        <r>
          <rPr>
            <b/>
            <sz val="9"/>
            <color indexed="81"/>
            <rFont val="Tahoma"/>
            <family val="2"/>
          </rPr>
          <t>Hannah Smolinski:</t>
        </r>
        <r>
          <rPr>
            <sz val="9"/>
            <color indexed="81"/>
            <rFont val="Tahoma"/>
            <family val="2"/>
          </rPr>
          <t xml:space="preserve">
https://home.treasury.gov/system/files/136/Paycheck-Protection-Program-Frequently-Asked-Questions.pdf 
Q32</t>
        </r>
      </text>
    </comment>
    <comment ref="A34" authorId="9" shapeId="0" xr:uid="{04B8799D-954B-42EC-99B5-7450D3913860}">
      <text>
        <t>[Threaded comment]
Your version of Excel allows you to read this threaded comment; however, any edits to it will get removed if the file is opened in a newer version of Excel. Learn more: https://go.microsoft.com/fwlink/?linkid=870924
Comment:
    Per sec 1106 of Cares act: the term ‘‘covered utility payment’’ means payment for a service for the distribution of electricity, gas, water, transportation, telephone, or internet access for which service began before February 15, 2020;</t>
      </text>
    </comment>
    <comment ref="A36" authorId="10" shapeId="0" xr:uid="{83587BF7-F95D-4EF5-A2F8-E5B6F3E81383}">
      <text>
        <t>[Threaded comment]
Your version of Excel allows you to read this threaded comment; however, any edits to it will get removed if the file is opened in a newer version of Excel. Learn more: https://go.microsoft.com/fwlink/?linkid=870924
Comment:
    Includes any business software that "facilitates business operations"</t>
      </text>
    </comment>
    <comment ref="A37" authorId="11" shapeId="0" xr:uid="{D21BB817-0568-4FE0-AD60-B8CF881EAEA4}">
      <text>
        <t>[Threaded comment]
Your version of Excel allows you to read this threaded comment; however, any edits to it will get removed if the file is opened in a newer version of Excel. Learn more: https://go.microsoft.com/fwlink/?linkid=870924
Comment:
    Damages must have been incurred due to 2020 public disturbances and NOT covered by insurance.</t>
      </text>
    </comment>
    <comment ref="A38" authorId="12" shapeId="0" xr:uid="{E62EEAB0-9E40-4942-9668-924EFEE3F4CC}">
      <text>
        <t>[Threaded comment]
Your version of Excel allows you to read this threaded comment; however, any edits to it will get removed if the file is opened in a newer version of Excel. Learn more: https://go.microsoft.com/fwlink/?linkid=870924
Comment:
    This is for the purchase of goods from a supplier that were necessary for business operations or for purchases that were made as part of a contract/purchase commitment.</t>
      </text>
    </comment>
    <comment ref="A39" authorId="13" shapeId="0" xr:uid="{73A49921-AECB-4D51-BC1A-268FD51508E8}">
      <text>
        <t>[Threaded comment]
Your version of Excel allows you to read this threaded comment; however, any edits to it will get removed if the file is opened in a newer version of Excel. Learn more: https://go.microsoft.com/fwlink/?linkid=870924
Comment:
    Almost any expentiture on the business to comply with federal recommendations on improving health and safety of your facility.</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tc={D780B716-0F1F-4627-AAF4-0F5B5EB8DA52}</author>
    <author>tc={B2B2B7A7-21C4-48E3-88BD-71354CF77E20}</author>
    <author>tc={DC0FB97F-A43A-4AD9-BA3E-332EC55D37D5}</author>
    <author>tc={5FB3D5B9-FBCF-4F3B-BA30-14FD29901902}</author>
    <author>tc={5E625EA3-5361-49DB-B7F1-03652348C1A7}</author>
    <author>tc={A50E0B91-08D3-478C-B37C-2B88093905EB}</author>
    <author>tc={58989F80-3A1E-4B47-A374-B654CF3C59B5}</author>
    <author>tc={C7A8C290-E743-4D78-9AE7-8EBDAB9E9378}</author>
    <author>Hannah Smolinski</author>
    <author>tc={9C22C8C5-B8FA-4B8E-8C8A-81B4A4380AE8}</author>
    <author>tc={17CC64CD-398E-4A0D-B92F-5BF1649828C2}</author>
    <author>tc={4677DE1B-850E-4849-B4A4-EA35BA3B6246}</author>
    <author>tc={D5DA4031-2835-4F19-B029-1DD5FDF70B5A}</author>
    <author>tc={E78F44DB-668A-4CE8-B349-6C5E45068305}</author>
  </authors>
  <commentList>
    <comment ref="B10" authorId="0" shapeId="0" xr:uid="{D780B716-0F1F-4627-AAF4-0F5B5EB8DA52}">
      <text>
        <t>[Threaded comment]
Your version of Excel allows you to read this threaded comment; however, any edits to it will get removed if the file is opened in a newer version of Excel. Learn more: https://go.microsoft.com/fwlink/?linkid=870924
Comment:
    Insert total funding about from PPP program</t>
      </text>
    </comment>
    <comment ref="K11" authorId="1" shapeId="0" xr:uid="{B2B2B7A7-21C4-48E3-88BD-71354CF77E20}">
      <text>
        <t>[Threaded comment]
Your version of Excel allows you to read this threaded comment; however, any edits to it will get removed if the file is opened in a newer version of Excel. Learn more: https://go.microsoft.com/fwlink/?linkid=870924
Comment:
    If you calculated a reduction based on FTE reduction or total wage reduction, put that reduction factor here. Use 100% if no reduction is needed.</t>
      </text>
    </comment>
    <comment ref="A21" authorId="2" shapeId="0" xr:uid="{DC0FB97F-A43A-4AD9-BA3E-332EC55D37D5}">
      <text>
        <t>[Threaded comment]
Your version of Excel allows you to read this threaded comment; however, any edits to it will get removed if the file is opened in a newer version of Excel. Learn more: https://go.microsoft.com/fwlink/?linkid=870924
Comment:
    Defined in Section 1102 of the CARES Act</t>
      </text>
    </comment>
    <comment ref="D21" authorId="3" shapeId="0" xr:uid="{5FB3D5B9-FBCF-4F3B-BA30-14FD29901902}">
      <text>
        <t>[Threaded comment]
Your version of Excel allows you to read this threaded comment; however, any edits to it will get removed if the file is opened in a newer version of Excel. Learn more: https://go.microsoft.com/fwlink/?linkid=870924
Comment:
    Adjust to date of Funding</t>
      </text>
    </comment>
    <comment ref="A22" authorId="4" shapeId="0" xr:uid="{5E625EA3-5361-49DB-B7F1-03652348C1A7}">
      <text>
        <t>[Threaded comment]
Your version of Excel allows you to read this threaded comment; however, any edits to it will get removed if the file is opened in a newer version of Excel. Learn more: https://go.microsoft.com/fwlink/?linkid=870924
Comment:
    Limted to $100,000 in compensation for employees</t>
      </text>
    </comment>
    <comment ref="B22" authorId="5" shapeId="0" xr:uid="{A50E0B91-08D3-478C-B37C-2B88093905EB}">
      <text>
        <t>[Threaded comment]
Your version of Excel allows you to read this threaded comment; however, any edits to it will get removed if the file is opened in a newer version of Excel. Learn more: https://go.microsoft.com/fwlink/?linkid=870924
Comment:
    Insert planned budget over covered period</t>
      </text>
    </comment>
    <comment ref="A23" authorId="6" shapeId="0" xr:uid="{58989F80-3A1E-4B47-A374-B654CF3C59B5}">
      <text>
        <t>[Threaded comment]
Your version of Excel allows you to read this threaded comment; however, any edits to it will get removed if the file is opened in a newer version of Excel. Learn more: https://go.microsoft.com/fwlink/?linkid=870924
Comment:
    Limted to $100,000 in compensation for employees</t>
      </text>
    </comment>
    <comment ref="A26" authorId="7" shapeId="0" xr:uid="{C7A8C290-E743-4D78-9AE7-8EBDAB9E9378}">
      <text>
        <t>[Threaded comment]
Your version of Excel allows you to read this threaded comment; however, any edits to it will get removed if the file is opened in a newer version of Excel. Learn more: https://go.microsoft.com/fwlink/?linkid=870924
Comment:
    Updated to now include "Group Life, Disability, Vision, and Dental" along with health insurance.</t>
      </text>
    </comment>
    <comment ref="A29" authorId="8" shapeId="0" xr:uid="{4A34C3C4-BBB6-49CB-BCDB-ACCBF416BD78}">
      <text>
        <r>
          <rPr>
            <b/>
            <sz val="9"/>
            <color indexed="81"/>
            <rFont val="Tahoma"/>
            <family val="2"/>
          </rPr>
          <t>Hannah Smolinski:</t>
        </r>
        <r>
          <rPr>
            <sz val="9"/>
            <color indexed="81"/>
            <rFont val="Tahoma"/>
            <family val="2"/>
          </rPr>
          <t xml:space="preserve">
https://home.treasury.gov/system/files/136/Paycheck-Protection-Program-Frequently-Asked-Questions.pdf 
Q32</t>
        </r>
      </text>
    </comment>
    <comment ref="A33" authorId="9" shapeId="0" xr:uid="{9C22C8C5-B8FA-4B8E-8C8A-81B4A4380AE8}">
      <text>
        <t>[Threaded comment]
Your version of Excel allows you to read this threaded comment; however, any edits to it will get removed if the file is opened in a newer version of Excel. Learn more: https://go.microsoft.com/fwlink/?linkid=870924
Comment:
    Per sec 1106 of Cares act: the term ‘‘covered utility payment’’ means payment for a service for the distribution of electricity, gas, water, transportation, telephone, or internet access for which service began before February 15, 2020;</t>
      </text>
    </comment>
    <comment ref="A35" authorId="10" shapeId="0" xr:uid="{17CC64CD-398E-4A0D-B92F-5BF1649828C2}">
      <text>
        <t>[Threaded comment]
Your version of Excel allows you to read this threaded comment; however, any edits to it will get removed if the file is opened in a newer version of Excel. Learn more: https://go.microsoft.com/fwlink/?linkid=870924
Comment:
    Includes any business software that "facilitates business operations"</t>
      </text>
    </comment>
    <comment ref="A36" authorId="11" shapeId="0" xr:uid="{4677DE1B-850E-4849-B4A4-EA35BA3B6246}">
      <text>
        <t>[Threaded comment]
Your version of Excel allows you to read this threaded comment; however, any edits to it will get removed if the file is opened in a newer version of Excel. Learn more: https://go.microsoft.com/fwlink/?linkid=870924
Comment:
    Damages must have been incurred due to 2020 public disturbances and NOT covered by insurance.</t>
      </text>
    </comment>
    <comment ref="A37" authorId="12" shapeId="0" xr:uid="{D5DA4031-2835-4F19-B029-1DD5FDF70B5A}">
      <text>
        <t>[Threaded comment]
Your version of Excel allows you to read this threaded comment; however, any edits to it will get removed if the file is opened in a newer version of Excel. Learn more: https://go.microsoft.com/fwlink/?linkid=870924
Comment:
    This is for the purchase of goods from a supplier that were necessary for business operations or for purchases that were made as part of a contract/purchase commitment.</t>
      </text>
    </comment>
    <comment ref="A38" authorId="13" shapeId="0" xr:uid="{E78F44DB-668A-4CE8-B349-6C5E45068305}">
      <text>
        <t>[Threaded comment]
Your version of Excel allows you to read this threaded comment; however, any edits to it will get removed if the file is opened in a newer version of Excel. Learn more: https://go.microsoft.com/fwlink/?linkid=870924
Comment:
    Almost any expentiture on the business to comply with federal recommendations on improving health and safety of your facility.</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tc={B3E5AA76-CFB8-462E-BF08-177429BDEA13}</author>
    <author>tc={43209689-1658-4038-8573-6023E3B6099C}</author>
    <author>tc={CF88EEEE-F664-4DDE-A511-525F6FC4EE79}</author>
    <author>tc={A17D8EF2-E445-485C-A0F1-CE1C84AB17D9}</author>
    <author>tc={65F54A55-33AE-4769-B91B-59FB8916B363}</author>
    <author>tc={EBED781B-2EEE-43B7-842F-3C9EDD173A36}</author>
  </authors>
  <commentList>
    <comment ref="B8" authorId="0" shapeId="0" xr:uid="{B3E5AA76-CFB8-462E-BF08-177429BDEA13}">
      <text>
        <t>[Threaded comment]
Your version of Excel allows you to read this threaded comment; however, any edits to it will get removed if the file is opened in a newer version of Excel. Learn more: https://go.microsoft.com/fwlink/?linkid=870924
Comment:
    Schedule F filers: Line 34</t>
      </text>
    </comment>
    <comment ref="E8" authorId="1" shapeId="0" xr:uid="{43209689-1658-4038-8573-6023E3B6099C}">
      <text>
        <t>[Threaded comment]
Your version of Excel allows you to read this threaded comment; however, any edits to it will get removed if the file is opened in a newer version of Excel. Learn more: https://go.microsoft.com/fwlink/?linkid=870924
Comment:
    Schedule F filers: Line 34</t>
      </text>
    </comment>
    <comment ref="H8" authorId="2" shapeId="0" xr:uid="{CF88EEEE-F664-4DDE-A511-525F6FC4EE79}">
      <text>
        <t>[Threaded comment]
Your version of Excel allows you to read this threaded comment; however, any edits to it will get removed if the file is opened in a newer version of Excel. Learn more: https://go.microsoft.com/fwlink/?linkid=870924
Comment:
    Schedule F filers: Line 34</t>
      </text>
    </comment>
    <comment ref="B15" authorId="3" shapeId="0" xr:uid="{A17D8EF2-E445-485C-A0F1-CE1C84AB17D9}">
      <text>
        <t>[Threaded comment]
Your version of Excel allows you to read this threaded comment; however, any edits to it will get removed if the file is opened in a newer version of Excel. Learn more: https://go.microsoft.com/fwlink/?linkid=870924
Comment:
    Should be reduced by claimed section 179 expense deduction, unreimbursed partnership expenses, and depletion from oil and gas properties.</t>
      </text>
    </comment>
    <comment ref="E15" authorId="4" shapeId="0" xr:uid="{65F54A55-33AE-4769-B91B-59FB8916B363}">
      <text>
        <t>[Threaded comment]
Your version of Excel allows you to read this threaded comment; however, any edits to it will get removed if the file is opened in a newer version of Excel. Learn more: https://go.microsoft.com/fwlink/?linkid=870924
Comment:
    Should be reduced by claimed section 179 expense deduction, unreimbursed partnership expenses, and depletion from oil and gas properties.</t>
      </text>
    </comment>
    <comment ref="H15" authorId="5" shapeId="0" xr:uid="{EBED781B-2EEE-43B7-842F-3C9EDD173A36}">
      <text>
        <t>[Threaded comment]
Your version of Excel allows you to read this threaded comment; however, any edits to it will get removed if the file is opened in a newer version of Excel. Learn more: https://go.microsoft.com/fwlink/?linkid=870924
Comment:
    Should be reduced by claimed section 179 expense deduction, unreimbursed partnership expenses, and depletion from oil and gas properties.</t>
      </text>
    </comment>
  </commentList>
</comments>
</file>

<file path=xl/sharedStrings.xml><?xml version="1.0" encoding="utf-8"?>
<sst xmlns="http://schemas.openxmlformats.org/spreadsheetml/2006/main" count="358" uniqueCount="127">
  <si>
    <t>Budget</t>
  </si>
  <si>
    <t>Total PPP Loan:</t>
  </si>
  <si>
    <t>Rent</t>
  </si>
  <si>
    <t xml:space="preserve">Utilities </t>
  </si>
  <si>
    <t>Mortgage interest</t>
  </si>
  <si>
    <t>Week 1</t>
  </si>
  <si>
    <t>Week 2</t>
  </si>
  <si>
    <t>Week 3</t>
  </si>
  <si>
    <t>Week 4</t>
  </si>
  <si>
    <t>Week 5</t>
  </si>
  <si>
    <t>Week 6</t>
  </si>
  <si>
    <t>Week 7</t>
  </si>
  <si>
    <t>Week 8</t>
  </si>
  <si>
    <t>Total allowable expenses</t>
  </si>
  <si>
    <t>Need Help? Email us at Hello@claracfo.com</t>
  </si>
  <si>
    <t>Average Payroll Costs</t>
  </si>
  <si>
    <t xml:space="preserve">Book a call with Clara CFO Group </t>
  </si>
  <si>
    <t>Retirement Contributions  (company portion)</t>
  </si>
  <si>
    <t xml:space="preserve">Other Payroll Costs (stipend, other benefits, etc) </t>
  </si>
  <si>
    <t>Payroll costs:</t>
  </si>
  <si>
    <t>Anticipated Loan Amount after forgiveness</t>
  </si>
  <si>
    <t>Gross Wages, commissions, or similar</t>
  </si>
  <si>
    <t>Cash payments or similar</t>
  </si>
  <si>
    <t xml:space="preserve">Payment of vacation, sick, parental, medical leave </t>
  </si>
  <si>
    <t>State &amp; Local taxes on payroll</t>
  </si>
  <si>
    <t>Total</t>
  </si>
  <si>
    <t>ACTUAL  Spending</t>
  </si>
  <si>
    <t>Employee Gross Wages, commissions, or similar</t>
  </si>
  <si>
    <t>Reduction Factor (for FTE or pay reduction)</t>
  </si>
  <si>
    <t>% Total</t>
  </si>
  <si>
    <t>How much is Forgiveable (Before Reduction)?</t>
  </si>
  <si>
    <t>Adjusted Forgiveness</t>
  </si>
  <si>
    <t>Over/Under Plan</t>
  </si>
  <si>
    <t xml:space="preserve">Owner Compensation Replacement (8/52 portion 2019 Schedule C line 31 income) </t>
  </si>
  <si>
    <t xml:space="preserve">Best Guidance for Schedule C filers: </t>
  </si>
  <si>
    <t xml:space="preserve">https://home.treasury.gov/system/files/136/Interim-Final-Rule-Additional-Eligibility-Criteria-and-Requirements-for-Certain-Pledges-of-Loans.pdf </t>
  </si>
  <si>
    <t>Retirement Contributions  (company portion, not business owner)</t>
  </si>
  <si>
    <t xml:space="preserve">Disclaimer: This spreadsheet is intended to be used to guide decision making, but is based on assumptions and information that is rapidly changing. Please consult with your financial professional on all financial decision making. Additionally, check your state laws for guidance on allowable costs as well. Clara CFO Group, LLC cannot be held liable for any outcomes related to the use of this spreadsheet. </t>
  </si>
  <si>
    <t>USE THIS FOR Corporations - if you file a schedule C - go to the next tab</t>
  </si>
  <si>
    <t>(blank)</t>
  </si>
  <si>
    <t xml:space="preserve">Is a portion forgivable? </t>
  </si>
  <si>
    <t>How much was spent on payroll costs:</t>
  </si>
  <si>
    <t xml:space="preserve">Is this at least 60% of loan amount? </t>
  </si>
  <si>
    <t>How much can be spent on other allowable costs?</t>
  </si>
  <si>
    <t>Loans issued before June 5th: 2 year payment term - 1% interest, loan payments deferred to forgiveness determination</t>
  </si>
  <si>
    <t>Loans issued after June 5th: 5 year payment term - 1% interest, loan payments deferred to forgiveness determination</t>
  </si>
  <si>
    <t>Schedule C line 31:</t>
  </si>
  <si>
    <t>Weekly Pay Rate:</t>
  </si>
  <si>
    <t>Week 9</t>
  </si>
  <si>
    <t>Week 10</t>
  </si>
  <si>
    <t>Week 11</t>
  </si>
  <si>
    <t>Week 12</t>
  </si>
  <si>
    <t>Week 13</t>
  </si>
  <si>
    <t>Week 14</t>
  </si>
  <si>
    <t>Week 15</t>
  </si>
  <si>
    <t>Week 16</t>
  </si>
  <si>
    <t>Week 17</t>
  </si>
  <si>
    <t>Week 18</t>
  </si>
  <si>
    <t>Week 19</t>
  </si>
  <si>
    <t>Week 20</t>
  </si>
  <si>
    <t>Week 21</t>
  </si>
  <si>
    <t>Week 22</t>
  </si>
  <si>
    <t>Week 23</t>
  </si>
  <si>
    <t>Week 24</t>
  </si>
  <si>
    <t>8 Weeks</t>
  </si>
  <si>
    <t>24 Weeks</t>
  </si>
  <si>
    <t>Monthly Pay Rate:</t>
  </si>
  <si>
    <t>General Partnerships</t>
  </si>
  <si>
    <t>2019 net earnings from Self Employment:</t>
  </si>
  <si>
    <t>C Corporations</t>
  </si>
  <si>
    <t>S Corporation</t>
  </si>
  <si>
    <t>Sole Proprietor, Independent Contractor, Schedule C Filer, Schedule F Filers</t>
  </si>
  <si>
    <t>Reduction (7.65% - SE Tax)</t>
  </si>
  <si>
    <t xml:space="preserve"> 2019 Schedule C line 31:</t>
  </si>
  <si>
    <t>2019 Owner Cash Compensation</t>
  </si>
  <si>
    <t>2019 Employer Retirement Contributions</t>
  </si>
  <si>
    <t>2019 Employer Healthcare Contributions</t>
  </si>
  <si>
    <t>Group Insurance coverage for employees (not business owner)</t>
  </si>
  <si>
    <t xml:space="preserve">Operations Expenditure </t>
  </si>
  <si>
    <t>Property Damage Costs</t>
  </si>
  <si>
    <t>Supplier Costs</t>
  </si>
  <si>
    <t>Workers Protection Expenditure</t>
  </si>
  <si>
    <t>Other Allowable Costs: Rent, Utilities, and Mortgage Interest obligations must have been in place as of Feb 15, 2020</t>
  </si>
  <si>
    <t>Owner Compensation</t>
  </si>
  <si>
    <t>Gross Receipts Decline Test - PPP2 Eligibility</t>
  </si>
  <si>
    <t xml:space="preserve">Purpose: </t>
  </si>
  <si>
    <t xml:space="preserve">The purpose of this spreadsheet is to prove revenue decline for any 1 quarter for the purposes of PPP eligibility (second draw). 
For a second PPP loan, borrowers need to have experienced a 25% decline in gross receipts in any 1 quarter from 2019 to 2020. </t>
  </si>
  <si>
    <t>Use:</t>
  </si>
  <si>
    <t xml:space="preserve">Fill in your gross receipts number from each quarter in 2019 and 2020 (light green cells), the spreadsheet will calculate the change and % change. Eligible quarters will be highlighed in a light red. 
Use the table that best matches your business operations. </t>
  </si>
  <si>
    <t xml:space="preserve">Use this table if you were in business all of 2019, choose any quarter: </t>
  </si>
  <si>
    <t>Dates</t>
  </si>
  <si>
    <t>Quarter</t>
  </si>
  <si>
    <t>Change</t>
  </si>
  <si>
    <t>% Change</t>
  </si>
  <si>
    <t>SBA to clarify exactly what should be included in "Gross Receipts" - but here are Clara CFO Guidelines:</t>
  </si>
  <si>
    <t>Jan 1 - March 31</t>
  </si>
  <si>
    <t>Q1</t>
  </si>
  <si>
    <t xml:space="preserve">Gross Receipts is income from the business operations and can be defined: </t>
  </si>
  <si>
    <t>April 1 - June 30</t>
  </si>
  <si>
    <t>Q2</t>
  </si>
  <si>
    <t>July 1 - Sept 30</t>
  </si>
  <si>
    <t>Q3</t>
  </si>
  <si>
    <t xml:space="preserve"> - Cash received (from goods/services)</t>
  </si>
  <si>
    <t>Oct 1 - Dec 31</t>
  </si>
  <si>
    <t>Q4</t>
  </si>
  <si>
    <t xml:space="preserve"> - Revenue earned (accrual basis)</t>
  </si>
  <si>
    <t>Gross Receipts should not include:</t>
  </si>
  <si>
    <t xml:space="preserve">Use this table if you were in business half of 2019, choose Q3 or Q4: </t>
  </si>
  <si>
    <t xml:space="preserve"> - PPP loan proceeds</t>
  </si>
  <si>
    <t xml:space="preserve"> - EIDL loan or grant proceeds</t>
  </si>
  <si>
    <t xml:space="preserve"> - Funding from other sources (loans/lines of credit) </t>
  </si>
  <si>
    <t xml:space="preserve"> - Cash from sale of assets </t>
  </si>
  <si>
    <t xml:space="preserve"> - Owner equity funding</t>
  </si>
  <si>
    <t xml:space="preserve">Use this table if you were in business in the 4th quarter of 2019 and 2020, choose Q4: </t>
  </si>
  <si>
    <t xml:space="preserve">Use this table if you started business after Jan 1, 2020 AND before Feb 15, 2020, choose Q2, Q3, or Q4 </t>
  </si>
  <si>
    <t xml:space="preserve">If you did not start your business until after February 15, 2020, you are NOT ELIGIBLE for a PPP loan. </t>
  </si>
  <si>
    <t>Total Allowable Owner HealthCare and Retirement:</t>
  </si>
  <si>
    <t>Employer Retirement Contributions (Covered Period)</t>
  </si>
  <si>
    <t>Employer Healthcare Contributions (Covered Period)</t>
  </si>
  <si>
    <t>Optional Weeks:</t>
  </si>
  <si>
    <t>Owner's Compensation:</t>
  </si>
  <si>
    <t>Owner Compensation Calculations</t>
  </si>
  <si>
    <t>The purpose of this spreadsheet is to help the borrower determine how much owners compensation can be included for the purposes of PPP forgiveness.</t>
  </si>
  <si>
    <t xml:space="preserve">First find which rows to used based on your tax status. Then choose which covered period you wish to use and find the right colunm. Fill in the numbers in the light green cells, the spreadsheet will calculate the total owner compensation allowed based on your tax status and covered period timing. </t>
  </si>
  <si>
    <t>Formula caps earnings  at $100,000</t>
  </si>
  <si>
    <t>USE THIS FOR Schedule C Filers, Schedule F,  and partnerships!</t>
  </si>
  <si>
    <t xml:space="preserve"> - Gross Revenue (revenue before factoring in any cost to provide service/goods)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</si>
</sst>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_);_(* \(#,##0\);_(* &quot;-&quot;?_);_(@_)"/>
    <numFmt numFmtId="166" formatCode="_(* #,##0.0_);_(* \(#,##0.0\);_(* &quot;-&quot;?_);_(@_)"/>
  </numFmts>
  <fonts count="16" x14ac:knownFonts="1">
    <font>
      <sz val="11"/>
      <color theme="1"/>
      <name val="Calibri"/>
      <family val="2"/>
      <scheme val="minor"/>
    </font>
    <font>
      <sz val="11"/>
      <color theme="1"/>
      <name val="Calibri"/>
      <family val="2"/>
      <scheme val="minor"/>
    </font>
    <font>
      <sz val="10"/>
      <color theme="1"/>
      <name val="Arial"/>
      <family val="2"/>
    </font>
    <font>
      <i/>
      <sz val="10"/>
      <color theme="1"/>
      <name val="Arial"/>
      <family val="2"/>
    </font>
    <font>
      <sz val="10"/>
      <color theme="0"/>
      <name val="Arial"/>
      <family val="2"/>
    </font>
    <font>
      <b/>
      <sz val="10"/>
      <color theme="1"/>
      <name val="Arial"/>
      <family val="2"/>
    </font>
    <font>
      <u/>
      <sz val="11"/>
      <color theme="10"/>
      <name val="Calibri"/>
      <family val="2"/>
      <scheme val="minor"/>
    </font>
    <font>
      <sz val="9"/>
      <color indexed="81"/>
      <name val="Tahoma"/>
      <family val="2"/>
    </font>
    <font>
      <b/>
      <u/>
      <sz val="10"/>
      <color theme="1"/>
      <name val="Arial"/>
      <family val="2"/>
    </font>
    <font>
      <b/>
      <sz val="9"/>
      <color indexed="81"/>
      <name val="Tahoma"/>
      <family val="2"/>
    </font>
    <font>
      <b/>
      <sz val="10"/>
      <color rgb="FFFF0000"/>
      <name val="Arial"/>
      <family val="2"/>
    </font>
    <font>
      <i/>
      <sz val="11"/>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2C499A"/>
        <bgColor indexed="64"/>
      </patternFill>
    </fill>
    <fill>
      <patternFill patternType="solid">
        <fgColor rgb="FF8AC0C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34998626667073579"/>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84">
    <xf numFmtId="0" fontId="0" fillId="0" borderId="0" xfId="0"/>
    <xf numFmtId="0" fontId="2" fillId="2" borderId="0" xfId="0" applyFont="1" applyFill="1"/>
    <xf numFmtId="0" fontId="3" fillId="2" borderId="0" xfId="0" applyFont="1" applyFill="1"/>
    <xf numFmtId="0" fontId="2" fillId="0" borderId="0" xfId="0" applyFont="1"/>
    <xf numFmtId="164" fontId="2" fillId="4" borderId="2" xfId="1" applyNumberFormat="1" applyFont="1" applyFill="1" applyBorder="1" applyAlignment="1"/>
    <xf numFmtId="0" fontId="5" fillId="0" borderId="0" xfId="0" applyFont="1"/>
    <xf numFmtId="164" fontId="5" fillId="5" borderId="2" xfId="1" applyNumberFormat="1" applyFont="1" applyFill="1" applyBorder="1"/>
    <xf numFmtId="164" fontId="2" fillId="0" borderId="0" xfId="1" applyNumberFormat="1" applyFont="1" applyBorder="1"/>
    <xf numFmtId="164" fontId="2" fillId="0" borderId="0" xfId="1" applyNumberFormat="1" applyFont="1"/>
    <xf numFmtId="0" fontId="3" fillId="0" borderId="0" xfId="0" applyFont="1"/>
    <xf numFmtId="0" fontId="2" fillId="0" borderId="0" xfId="0" applyFont="1" applyAlignment="1">
      <alignment horizontal="right"/>
    </xf>
    <xf numFmtId="164" fontId="2" fillId="5" borderId="2" xfId="1" applyNumberFormat="1" applyFont="1" applyFill="1" applyBorder="1"/>
    <xf numFmtId="0" fontId="2" fillId="0" borderId="1" xfId="0" applyFont="1" applyBorder="1"/>
    <xf numFmtId="14" fontId="2" fillId="0" borderId="1" xfId="0" applyNumberFormat="1" applyFont="1" applyBorder="1"/>
    <xf numFmtId="14" fontId="2" fillId="5" borderId="1" xfId="0" applyNumberFormat="1" applyFont="1" applyFill="1" applyBorder="1"/>
    <xf numFmtId="0" fontId="5" fillId="0" borderId="0" xfId="0" applyFont="1" applyAlignment="1">
      <alignment horizontal="center"/>
    </xf>
    <xf numFmtId="165" fontId="2" fillId="0" borderId="0" xfId="0" applyNumberFormat="1" applyFont="1"/>
    <xf numFmtId="0" fontId="6" fillId="2" borderId="0" xfId="2" applyFill="1"/>
    <xf numFmtId="164" fontId="2" fillId="0" borderId="2" xfId="1" applyNumberFormat="1" applyFont="1" applyBorder="1"/>
    <xf numFmtId="164" fontId="2" fillId="0" borderId="3" xfId="1" applyNumberFormat="1" applyFont="1" applyBorder="1"/>
    <xf numFmtId="164" fontId="2" fillId="0" borderId="4" xfId="1" applyNumberFormat="1" applyFont="1" applyBorder="1"/>
    <xf numFmtId="164" fontId="2" fillId="0" borderId="6" xfId="1" applyNumberFormat="1" applyFont="1" applyBorder="1"/>
    <xf numFmtId="0" fontId="8" fillId="0" borderId="0" xfId="0" applyFont="1"/>
    <xf numFmtId="164" fontId="2" fillId="0" borderId="7" xfId="1" applyNumberFormat="1" applyFont="1" applyBorder="1"/>
    <xf numFmtId="164" fontId="2" fillId="0" borderId="8" xfId="1" applyNumberFormat="1" applyFont="1" applyBorder="1"/>
    <xf numFmtId="164" fontId="2" fillId="0" borderId="9" xfId="1" applyNumberFormat="1" applyFont="1" applyBorder="1"/>
    <xf numFmtId="0" fontId="10" fillId="2" borderId="0" xfId="0" applyFont="1" applyFill="1"/>
    <xf numFmtId="164" fontId="2" fillId="0" borderId="0" xfId="0" applyNumberFormat="1" applyFont="1"/>
    <xf numFmtId="164" fontId="2" fillId="2" borderId="0" xfId="1" applyNumberFormat="1" applyFont="1" applyFill="1" applyBorder="1" applyAlignment="1"/>
    <xf numFmtId="164" fontId="5" fillId="2" borderId="0" xfId="1" applyNumberFormat="1" applyFont="1" applyFill="1" applyBorder="1"/>
    <xf numFmtId="0" fontId="2" fillId="2" borderId="0" xfId="0" applyFont="1" applyFill="1" applyBorder="1"/>
    <xf numFmtId="9" fontId="2" fillId="4" borderId="2" xfId="3" applyFont="1" applyFill="1" applyBorder="1" applyAlignment="1"/>
    <xf numFmtId="164" fontId="5" fillId="0" borderId="5" xfId="1" applyNumberFormat="1" applyFont="1" applyBorder="1"/>
    <xf numFmtId="164" fontId="5" fillId="5" borderId="11" xfId="1" applyNumberFormat="1" applyFont="1" applyFill="1" applyBorder="1"/>
    <xf numFmtId="9" fontId="5" fillId="5" borderId="11" xfId="3" applyFont="1" applyFill="1" applyBorder="1"/>
    <xf numFmtId="164" fontId="5" fillId="0" borderId="2" xfId="1" applyNumberFormat="1" applyFont="1" applyBorder="1"/>
    <xf numFmtId="43" fontId="2" fillId="0" borderId="0" xfId="0" applyNumberFormat="1" applyFont="1"/>
    <xf numFmtId="0" fontId="2" fillId="2" borderId="0" xfId="0" applyFont="1" applyFill="1" applyAlignment="1">
      <alignment horizontal="right"/>
    </xf>
    <xf numFmtId="164" fontId="2" fillId="5" borderId="2" xfId="1" applyNumberFormat="1" applyFont="1" applyFill="1" applyBorder="1" applyAlignment="1">
      <alignment horizontal="center"/>
    </xf>
    <xf numFmtId="166" fontId="2" fillId="0" borderId="0" xfId="0" applyNumberFormat="1" applyFont="1"/>
    <xf numFmtId="0" fontId="0" fillId="0" borderId="0" xfId="0" applyAlignment="1">
      <alignment horizontal="right"/>
    </xf>
    <xf numFmtId="164" fontId="0" fillId="0" borderId="0" xfId="1" applyNumberFormat="1" applyFont="1"/>
    <xf numFmtId="0" fontId="0" fillId="0" borderId="0" xfId="0" applyFont="1"/>
    <xf numFmtId="0" fontId="0" fillId="0" borderId="0" xfId="0" applyFont="1" applyFill="1" applyBorder="1" applyAlignment="1">
      <alignment horizontal="center"/>
    </xf>
    <xf numFmtId="0" fontId="0" fillId="0" borderId="0" xfId="0" applyFont="1" applyAlignment="1">
      <alignment horizontal="right"/>
    </xf>
    <xf numFmtId="164" fontId="0" fillId="5" borderId="2" xfId="1" applyNumberFormat="1" applyFont="1" applyFill="1" applyBorder="1"/>
    <xf numFmtId="43" fontId="2" fillId="0" borderId="2" xfId="1" applyFont="1" applyBorder="1"/>
    <xf numFmtId="164" fontId="0" fillId="5" borderId="0" xfId="1" applyNumberFormat="1" applyFont="1" applyFill="1" applyBorder="1"/>
    <xf numFmtId="164" fontId="0" fillId="0" borderId="0" xfId="1" applyNumberFormat="1" applyFont="1" applyFill="1" applyBorder="1"/>
    <xf numFmtId="0" fontId="0" fillId="0" borderId="0" xfId="0" applyFont="1" applyFill="1"/>
    <xf numFmtId="0" fontId="0" fillId="0" borderId="0" xfId="0" applyFont="1" applyFill="1" applyAlignment="1">
      <alignment horizontal="right"/>
    </xf>
    <xf numFmtId="164" fontId="0" fillId="8" borderId="8" xfId="1" applyNumberFormat="1" applyFont="1" applyFill="1" applyBorder="1" applyAlignment="1"/>
    <xf numFmtId="0" fontId="14" fillId="0" borderId="0" xfId="0" applyFont="1"/>
    <xf numFmtId="0" fontId="15" fillId="0" borderId="0" xfId="0" applyFont="1"/>
    <xf numFmtId="0" fontId="13" fillId="0" borderId="0" xfId="0" applyFont="1"/>
    <xf numFmtId="0" fontId="13" fillId="2" borderId="18" xfId="0" applyFont="1" applyFill="1" applyBorder="1"/>
    <xf numFmtId="0" fontId="0" fillId="0" borderId="19" xfId="0" applyBorder="1"/>
    <xf numFmtId="43" fontId="0" fillId="8" borderId="0" xfId="1" applyFont="1" applyFill="1" applyBorder="1"/>
    <xf numFmtId="43" fontId="0" fillId="0" borderId="0" xfId="1" applyFont="1" applyBorder="1"/>
    <xf numFmtId="9" fontId="0" fillId="0" borderId="20" xfId="3" applyFont="1" applyBorder="1"/>
    <xf numFmtId="0" fontId="0" fillId="2" borderId="21" xfId="0" applyFill="1" applyBorder="1"/>
    <xf numFmtId="0" fontId="0" fillId="0" borderId="22" xfId="0" applyBorder="1"/>
    <xf numFmtId="0" fontId="0" fillId="0" borderId="23" xfId="0" applyBorder="1"/>
    <xf numFmtId="43" fontId="0" fillId="8" borderId="23" xfId="1" applyFont="1" applyFill="1" applyBorder="1"/>
    <xf numFmtId="43" fontId="0" fillId="0" borderId="23" xfId="1" applyFont="1" applyBorder="1"/>
    <xf numFmtId="9" fontId="0" fillId="0" borderId="24" xfId="3" applyFont="1" applyBorder="1"/>
    <xf numFmtId="43" fontId="0" fillId="0" borderId="0" xfId="1" applyFont="1"/>
    <xf numFmtId="43" fontId="0" fillId="9" borderId="0" xfId="1" applyFont="1" applyFill="1" applyBorder="1"/>
    <xf numFmtId="0" fontId="0" fillId="2" borderId="25" xfId="0" applyFill="1" applyBorder="1"/>
    <xf numFmtId="164" fontId="0" fillId="8" borderId="2" xfId="1" applyNumberFormat="1" applyFont="1" applyFill="1" applyBorder="1" applyAlignment="1"/>
    <xf numFmtId="0" fontId="0" fillId="6" borderId="14" xfId="0" applyFont="1" applyFill="1" applyBorder="1" applyAlignment="1"/>
    <xf numFmtId="0" fontId="0" fillId="8" borderId="14" xfId="0" applyFont="1" applyFill="1" applyBorder="1" applyAlignment="1"/>
    <xf numFmtId="0" fontId="13" fillId="6" borderId="15" xfId="0" applyFont="1" applyFill="1" applyBorder="1" applyAlignment="1">
      <alignment horizontal="center"/>
    </xf>
    <xf numFmtId="0" fontId="13" fillId="6" borderId="16" xfId="0" applyFont="1" applyFill="1" applyBorder="1" applyAlignment="1">
      <alignment horizontal="center"/>
    </xf>
    <xf numFmtId="0" fontId="13" fillId="6" borderId="17" xfId="0" applyFont="1" applyFill="1" applyBorder="1" applyAlignment="1">
      <alignment horizontal="center"/>
    </xf>
    <xf numFmtId="9" fontId="4" fillId="3" borderId="10" xfId="3" applyFont="1" applyFill="1" applyBorder="1" applyAlignment="1">
      <alignment horizontal="center"/>
    </xf>
    <xf numFmtId="9" fontId="4" fillId="3" borderId="0" xfId="3" applyFont="1" applyFill="1" applyBorder="1" applyAlignment="1">
      <alignment horizontal="center"/>
    </xf>
    <xf numFmtId="0" fontId="3" fillId="0" borderId="0" xfId="0" applyFont="1" applyAlignment="1">
      <alignment horizontal="left" wrapText="1"/>
    </xf>
    <xf numFmtId="0" fontId="11" fillId="0" borderId="0" xfId="0" applyFont="1" applyAlignment="1">
      <alignment horizontal="left" wrapText="1"/>
    </xf>
    <xf numFmtId="0" fontId="0" fillId="0" borderId="0" xfId="0" applyAlignment="1">
      <alignment horizontal="left" wrapText="1"/>
    </xf>
    <xf numFmtId="0" fontId="13" fillId="7" borderId="12" xfId="0" applyFont="1" applyFill="1" applyBorder="1" applyAlignment="1">
      <alignment horizontal="center"/>
    </xf>
    <xf numFmtId="0" fontId="13" fillId="7" borderId="13" xfId="0" applyFont="1" applyFill="1" applyBorder="1" applyAlignment="1">
      <alignment horizontal="center"/>
    </xf>
    <xf numFmtId="0" fontId="13" fillId="7" borderId="3" xfId="0" applyFont="1" applyFill="1" applyBorder="1" applyAlignment="1">
      <alignment horizontal="center"/>
    </xf>
    <xf numFmtId="0" fontId="0" fillId="6" borderId="14" xfId="0" applyFont="1" applyFill="1" applyBorder="1" applyAlignment="1">
      <alignment horizontal="center"/>
    </xf>
  </cellXfs>
  <cellStyles count="4">
    <cellStyle name="Comma" xfId="1" builtinId="3"/>
    <cellStyle name="Hyperlink" xfId="2" builtinId="8"/>
    <cellStyle name="Normal" xfId="0" builtinId="0"/>
    <cellStyle name="Percent" xfId="3"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266700</xdr:colOff>
      <xdr:row>0</xdr:row>
      <xdr:rowOff>57150</xdr:rowOff>
    </xdr:from>
    <xdr:ext cx="1831725" cy="1113155"/>
    <xdr:pic>
      <xdr:nvPicPr>
        <xdr:cNvPr id="2" name="Picture 1">
          <a:extLst>
            <a:ext uri="{FF2B5EF4-FFF2-40B4-BE49-F238E27FC236}">
              <a16:creationId xmlns:a16="http://schemas.microsoft.com/office/drawing/2014/main" id="{963E40DC-3EF7-4E10-9300-C2C305DCD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57150"/>
          <a:ext cx="1831725" cy="111315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266700</xdr:colOff>
      <xdr:row>0</xdr:row>
      <xdr:rowOff>57150</xdr:rowOff>
    </xdr:from>
    <xdr:ext cx="1831725" cy="1113155"/>
    <xdr:pic>
      <xdr:nvPicPr>
        <xdr:cNvPr id="2" name="Picture 1">
          <a:extLst>
            <a:ext uri="{FF2B5EF4-FFF2-40B4-BE49-F238E27FC236}">
              <a16:creationId xmlns:a16="http://schemas.microsoft.com/office/drawing/2014/main" id="{54C244BB-2008-41D5-BFBD-A292D9BFEB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57150"/>
          <a:ext cx="1831725" cy="111315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266700</xdr:colOff>
      <xdr:row>0</xdr:row>
      <xdr:rowOff>57150</xdr:rowOff>
    </xdr:from>
    <xdr:ext cx="1831725" cy="1113155"/>
    <xdr:pic>
      <xdr:nvPicPr>
        <xdr:cNvPr id="2" name="Picture 1">
          <a:extLst>
            <a:ext uri="{FF2B5EF4-FFF2-40B4-BE49-F238E27FC236}">
              <a16:creationId xmlns:a16="http://schemas.microsoft.com/office/drawing/2014/main" id="{0C460F64-588B-4864-BBBE-65E38CC82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57150"/>
          <a:ext cx="1831725" cy="1113155"/>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Hannah Smolinski" id="{12A9449E-0CE1-49AC-AF85-D90ADB36903F}" userId="S::hannah@claracfo.com::dc927225-ec6b-42f4-8ba0-9d5aed08f8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 dT="2020-04-12T19:40:29.03" personId="{12A9449E-0CE1-49AC-AF85-D90ADB36903F}" id="{91EF8EF6-A4B2-450B-9029-57B31CF50750}">
    <text>Insert total funding about from PPP program</text>
  </threadedComment>
  <threadedComment ref="K11" dT="2020-04-30T22:24:10.13" personId="{12A9449E-0CE1-49AC-AF85-D90ADB36903F}" id="{1EFA6407-EC4F-434C-A273-F1CCD257697B}">
    <text>If you calculated a reduction based on FTE reduction or total wage reduction, put that reduction factor here. Use 100% if no reduction is needed.</text>
  </threadedComment>
  <threadedComment ref="A16" dT="2021-01-03T21:29:15.80" personId="{12A9449E-0CE1-49AC-AF85-D90ADB36903F}" id="{03606002-FD34-4045-8F01-BC99913A01BC}">
    <text>W2 Wages only from 2019.</text>
  </threadedComment>
  <threadedComment ref="A22" dT="2020-04-29T17:08:16.62" personId="{12A9449E-0CE1-49AC-AF85-D90ADB36903F}" id="{A9E19F0A-93F3-48E0-B579-301F7F857515}">
    <text>Defined in Section 1102 of the CARES Act</text>
  </threadedComment>
  <threadedComment ref="D22" dT="2020-04-12T19:22:40.15" personId="{12A9449E-0CE1-49AC-AF85-D90ADB36903F}" id="{CF246796-19B1-4416-ADC1-286B50CF34A2}">
    <text>Adjust to date of Funding</text>
  </threadedComment>
  <threadedComment ref="A23" dT="2020-04-29T17:08:36.29" personId="{12A9449E-0CE1-49AC-AF85-D90ADB36903F}" id="{5B377F07-3CFE-4D54-9045-BB2FA3232CFD}">
    <text>Limted to $100,000 in compensation for employees</text>
  </threadedComment>
  <threadedComment ref="B23" dT="2020-04-12T19:40:41.34" personId="{12A9449E-0CE1-49AC-AF85-D90ADB36903F}" id="{D545936B-6F3C-4E56-B96C-4E464DAC3ECC}">
    <text>Insert planned budget over 8 week period</text>
  </threadedComment>
  <threadedComment ref="A27" dT="2021-01-03T20:38:44.29" personId="{12A9449E-0CE1-49AC-AF85-D90ADB36903F}" id="{27EAA544-8F61-4E54-86E1-4CA902634AAE}">
    <text>Updated to now include "Group Life, Disability, Vision, and Dental" along with health insurance.</text>
  </threadedComment>
  <threadedComment ref="A34" dT="2020-04-29T17:12:17.89" personId="{12A9449E-0CE1-49AC-AF85-D90ADB36903F}" id="{619AC3DB-0914-4DBC-9F32-70338CC7A2EE}">
    <text>Per sec 1106 of Cares act: the term ‘‘covered utility payment’’ means payment for a service for the distribution of electricity, gas, water, transportation, telephone, or internet access for which service began before February 15, 2020;</text>
  </threadedComment>
  <threadedComment ref="A36" dT="2021-01-03T20:44:42.49" personId="{12A9449E-0CE1-49AC-AF85-D90ADB36903F}" id="{715CDBA0-749D-4534-B1C9-A49831E5FDC0}">
    <text>Includes any business software that "facilitates business operations"</text>
  </threadedComment>
  <threadedComment ref="A37" dT="2021-01-03T20:45:24.29" personId="{12A9449E-0CE1-49AC-AF85-D90ADB36903F}" id="{8AAFB952-5718-4940-81D0-3401DE3CA2A4}">
    <text>Damages must have been incurred due to 2020 public disturbances and NOT covered by insurance.</text>
  </threadedComment>
  <threadedComment ref="A38" dT="2021-01-03T20:47:41.82" personId="{12A9449E-0CE1-49AC-AF85-D90ADB36903F}" id="{AE0E6FA3-C22E-4189-9B61-5F636AC47F44}">
    <text>This is for the purchase of goods from a supplier that were necessary for business operations or for purchases that were made as part of a contract/purchase commitment.</text>
  </threadedComment>
  <threadedComment ref="A39" dT="2021-01-03T20:49:20.48" personId="{12A9449E-0CE1-49AC-AF85-D90ADB36903F}" id="{F1DEFE4C-CED9-4D6C-9127-554997F874B2}">
    <text>Almost any expentiture on the business to comply with federal recommendations on improving health and safety of your facility.</text>
  </threadedComment>
</ThreadedComments>
</file>

<file path=xl/threadedComments/threadedComment2.xml><?xml version="1.0" encoding="utf-8"?>
<ThreadedComments xmlns="http://schemas.microsoft.com/office/spreadsheetml/2018/threadedcomments" xmlns:x="http://schemas.openxmlformats.org/spreadsheetml/2006/main">
  <threadedComment ref="B10" dT="2020-04-12T19:40:29.03" personId="{12A9449E-0CE1-49AC-AF85-D90ADB36903F}" id="{C568C367-4FBD-46B1-9208-50A2C3347CB9}">
    <text>Insert total funding about from PPP program</text>
  </threadedComment>
  <threadedComment ref="K11" dT="2020-04-30T22:24:10.13" personId="{12A9449E-0CE1-49AC-AF85-D90ADB36903F}" id="{6A1373AE-CF85-4ACF-8710-16C6413D0A5A}">
    <text>If you calculated a reduction based on FTE reduction or total wage reduction, put that reduction factor here. Use 100% if no reduction is needed.</text>
  </threadedComment>
  <threadedComment ref="A16" dT="2021-01-03T21:29:15.80" personId="{12A9449E-0CE1-49AC-AF85-D90ADB36903F}" id="{FBC40C19-9CEE-4AC9-A56F-14000EBCA33D}">
    <text>W2 Wages only from 2019.</text>
  </threadedComment>
  <threadedComment ref="A22" dT="2020-04-29T17:08:16.62" personId="{12A9449E-0CE1-49AC-AF85-D90ADB36903F}" id="{38DD73EC-0EAF-413F-90F8-B88EA3F8F376}">
    <text>Defined in Section 1102 of the CARES Act</text>
  </threadedComment>
  <threadedComment ref="D22" dT="2020-04-12T19:22:40.15" personId="{12A9449E-0CE1-49AC-AF85-D90ADB36903F}" id="{A2A792F9-1A44-4813-97F5-E53FAFA93664}">
    <text>Adjust to date of Funding</text>
  </threadedComment>
  <threadedComment ref="A23" dT="2020-04-29T17:08:36.29" personId="{12A9449E-0CE1-49AC-AF85-D90ADB36903F}" id="{F87644C5-557A-4287-8185-9F48C1D96FB1}">
    <text>Limted to $100,000 in compensation for employees</text>
  </threadedComment>
  <threadedComment ref="B23" dT="2020-04-12T19:40:41.34" personId="{12A9449E-0CE1-49AC-AF85-D90ADB36903F}" id="{4F51316C-CBDA-4070-AE8B-523C0BF2BBCB}">
    <text>Insert planned budget over 8 week period</text>
  </threadedComment>
  <threadedComment ref="A27" dT="2021-01-03T20:38:44.29" personId="{12A9449E-0CE1-49AC-AF85-D90ADB36903F}" id="{F4481873-1F2F-4309-B309-D0A08A9F0E14}">
    <text>Updated to now include "Group Life, Disability, Vision, and Dental" along with health insurance.</text>
  </threadedComment>
  <threadedComment ref="A34" dT="2020-04-29T17:12:17.89" personId="{12A9449E-0CE1-49AC-AF85-D90ADB36903F}" id="{04B8799D-954B-42EC-99B5-7450D3913860}">
    <text>Per sec 1106 of Cares act: the term ‘‘covered utility payment’’ means payment for a service for the distribution of electricity, gas, water, transportation, telephone, or internet access for which service began before February 15, 2020;</text>
  </threadedComment>
  <threadedComment ref="A36" dT="2021-01-03T20:44:42.49" personId="{12A9449E-0CE1-49AC-AF85-D90ADB36903F}" id="{83587BF7-F95D-4EF5-A2F8-E5B6F3E81383}">
    <text>Includes any business software that "facilitates business operations"</text>
  </threadedComment>
  <threadedComment ref="A37" dT="2021-01-03T20:45:24.29" personId="{12A9449E-0CE1-49AC-AF85-D90ADB36903F}" id="{D21BB817-0568-4FE0-AD60-B8CF881EAEA4}">
    <text>Damages must have been incurred due to 2020 public disturbances and NOT covered by insurance.</text>
  </threadedComment>
  <threadedComment ref="A38" dT="2021-01-03T20:47:41.82" personId="{12A9449E-0CE1-49AC-AF85-D90ADB36903F}" id="{E62EEAB0-9E40-4942-9668-924EFEE3F4CC}">
    <text>This is for the purchase of goods from a supplier that were necessary for business operations or for purchases that were made as part of a contract/purchase commitment.</text>
  </threadedComment>
  <threadedComment ref="A39" dT="2021-01-03T20:49:20.48" personId="{12A9449E-0CE1-49AC-AF85-D90ADB36903F}" id="{73A49921-AECB-4D51-BC1A-268FD51508E8}">
    <text>Almost any expentiture on the business to comply with federal recommendations on improving health and safety of your facility.</text>
  </threadedComment>
</ThreadedComments>
</file>

<file path=xl/threadedComments/threadedComment3.xml><?xml version="1.0" encoding="utf-8"?>
<ThreadedComments xmlns="http://schemas.microsoft.com/office/spreadsheetml/2018/threadedcomments" xmlns:x="http://schemas.openxmlformats.org/spreadsheetml/2006/main">
  <threadedComment ref="B10" dT="2020-04-12T19:40:29.03" personId="{12A9449E-0CE1-49AC-AF85-D90ADB36903F}" id="{D780B716-0F1F-4627-AAF4-0F5B5EB8DA52}">
    <text>Insert total funding about from PPP program</text>
  </threadedComment>
  <threadedComment ref="K11" dT="2020-04-30T22:24:10.13" personId="{12A9449E-0CE1-49AC-AF85-D90ADB36903F}" id="{B2B2B7A7-21C4-48E3-88BD-71354CF77E20}">
    <text>If you calculated a reduction based on FTE reduction or total wage reduction, put that reduction factor here. Use 100% if no reduction is needed.</text>
  </threadedComment>
  <threadedComment ref="A21" dT="2020-04-29T17:08:16.62" personId="{12A9449E-0CE1-49AC-AF85-D90ADB36903F}" id="{DC0FB97F-A43A-4AD9-BA3E-332EC55D37D5}">
    <text>Defined in Section 1102 of the CARES Act</text>
  </threadedComment>
  <threadedComment ref="D21" dT="2020-04-12T19:22:40.15" personId="{12A9449E-0CE1-49AC-AF85-D90ADB36903F}" id="{5FB3D5B9-FBCF-4F3B-BA30-14FD29901902}">
    <text>Adjust to date of Funding</text>
  </threadedComment>
  <threadedComment ref="A22" dT="2020-04-29T17:08:36.29" personId="{12A9449E-0CE1-49AC-AF85-D90ADB36903F}" id="{5E625EA3-5361-49DB-B7F1-03652348C1A7}">
    <text>Limted to $100,000 in compensation for employees</text>
  </threadedComment>
  <threadedComment ref="B22" dT="2020-04-12T19:40:41.34" personId="{12A9449E-0CE1-49AC-AF85-D90ADB36903F}" id="{A50E0B91-08D3-478C-B37C-2B88093905EB}">
    <text>Insert planned budget over covered period</text>
  </threadedComment>
  <threadedComment ref="A23" dT="2020-04-29T17:08:36.29" personId="{12A9449E-0CE1-49AC-AF85-D90ADB36903F}" id="{58989F80-3A1E-4B47-A374-B654CF3C59B5}">
    <text>Limted to $100,000 in compensation for employees</text>
  </threadedComment>
  <threadedComment ref="A26" dT="2021-01-03T20:38:44.29" personId="{12A9449E-0CE1-49AC-AF85-D90ADB36903F}" id="{C7A8C290-E743-4D78-9AE7-8EBDAB9E9378}">
    <text>Updated to now include "Group Life, Disability, Vision, and Dental" along with health insurance.</text>
  </threadedComment>
  <threadedComment ref="A33" dT="2020-04-29T17:12:17.89" personId="{12A9449E-0CE1-49AC-AF85-D90ADB36903F}" id="{9C22C8C5-B8FA-4B8E-8C8A-81B4A4380AE8}">
    <text>Per sec 1106 of Cares act: the term ‘‘covered utility payment’’ means payment for a service for the distribution of electricity, gas, water, transportation, telephone, or internet access for which service began before February 15, 2020;</text>
  </threadedComment>
  <threadedComment ref="A35" dT="2021-01-03T20:44:42.49" personId="{12A9449E-0CE1-49AC-AF85-D90ADB36903F}" id="{17CC64CD-398E-4A0D-B92F-5BF1649828C2}">
    <text>Includes any business software that "facilitates business operations"</text>
  </threadedComment>
  <threadedComment ref="A36" dT="2021-01-03T20:45:24.29" personId="{12A9449E-0CE1-49AC-AF85-D90ADB36903F}" id="{4677DE1B-850E-4849-B4A4-EA35BA3B6246}">
    <text>Damages must have been incurred due to 2020 public disturbances and NOT covered by insurance.</text>
  </threadedComment>
  <threadedComment ref="A37" dT="2021-01-03T20:47:41.82" personId="{12A9449E-0CE1-49AC-AF85-D90ADB36903F}" id="{D5DA4031-2835-4F19-B029-1DD5FDF70B5A}">
    <text>This is for the purchase of goods from a supplier that were necessary for business operations or for purchases that were made as part of a contract/purchase commitment.</text>
  </threadedComment>
  <threadedComment ref="A38" dT="2021-01-03T20:49:20.48" personId="{12A9449E-0CE1-49AC-AF85-D90ADB36903F}" id="{E78F44DB-668A-4CE8-B349-6C5E45068305}">
    <text>Almost any expentiture on the business to comply with federal recommendations on improving health and safety of your facility.</text>
  </threadedComment>
</ThreadedComments>
</file>

<file path=xl/threadedComments/threadedComment4.xml><?xml version="1.0" encoding="utf-8"?>
<ThreadedComments xmlns="http://schemas.microsoft.com/office/spreadsheetml/2018/threadedcomments" xmlns:x="http://schemas.openxmlformats.org/spreadsheetml/2006/main">
  <threadedComment ref="B8" dT="2020-06-26T06:22:24.75" personId="{12A9449E-0CE1-49AC-AF85-D90ADB36903F}" id="{B3E5AA76-CFB8-462E-BF08-177429BDEA13}">
    <text>Schedule F filers: Line 34</text>
  </threadedComment>
  <threadedComment ref="E8" dT="2020-06-26T06:22:24.75" personId="{12A9449E-0CE1-49AC-AF85-D90ADB36903F}" id="{43209689-1658-4038-8573-6023E3B6099C}">
    <text>Schedule F filers: Line 34</text>
  </threadedComment>
  <threadedComment ref="H8" dT="2020-06-26T06:22:24.75" personId="{12A9449E-0CE1-49AC-AF85-D90ADB36903F}" id="{CF88EEEE-F664-4DDE-A511-525F6FC4EE79}">
    <text>Schedule F filers: Line 34</text>
  </threadedComment>
  <threadedComment ref="B15" dT="2020-06-26T06:15:56.33" personId="{12A9449E-0CE1-49AC-AF85-D90ADB36903F}" id="{A17D8EF2-E445-485C-A0F1-CE1C84AB17D9}">
    <text>Should be reduced by claimed section 179 expense deduction, unreimbursed partnership expenses, and depletion from oil and gas properties.</text>
  </threadedComment>
  <threadedComment ref="E15" dT="2020-06-26T06:15:56.33" personId="{12A9449E-0CE1-49AC-AF85-D90ADB36903F}" id="{65F54A55-33AE-4769-B91B-59FB8916B363}">
    <text>Should be reduced by claimed section 179 expense deduction, unreimbursed partnership expenses, and depletion from oil and gas properties.</text>
  </threadedComment>
  <threadedComment ref="H15" dT="2020-06-26T06:15:56.33" personId="{12A9449E-0CE1-49AC-AF85-D90ADB36903F}" id="{EBED781B-2EEE-43B7-842F-3C9EDD173A36}">
    <text>Should be reduced by claimed section 179 expense deduction, unreimbursed partnership expenses, and depletion from oil and gas properties.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laracfo.as.me/claritysessions"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laracfo.as.me/claritysessions"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17/10/relationships/threadedComment" Target="../threadedComments/threadedComment3.xml"/><Relationship Id="rId2" Type="http://schemas.openxmlformats.org/officeDocument/2006/relationships/hyperlink" Target="https://home.treasury.gov/system/files/136/Interim-Final-Rule-Additional-Eligibility-Criteria-and-Requirements-for-Certain-Pledges-of-Loans.pdf" TargetMode="External"/><Relationship Id="rId1" Type="http://schemas.openxmlformats.org/officeDocument/2006/relationships/hyperlink" Target="https://claracfo.as.me/claritysession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51E66-5A23-4295-AFD3-CDA3850D7D51}">
  <sheetPr>
    <tabColor rgb="FFFFC000"/>
  </sheetPr>
  <dimension ref="A1:AF49"/>
  <sheetViews>
    <sheetView showGridLines="0" workbookViewId="0">
      <selection activeCell="M4" sqref="M4"/>
    </sheetView>
  </sheetViews>
  <sheetFormatPr defaultRowHeight="15" x14ac:dyDescent="0.25"/>
  <cols>
    <col min="1" max="1" width="44.42578125" customWidth="1"/>
    <col min="2" max="2" width="12.140625" customWidth="1"/>
    <col min="3" max="3" width="3" customWidth="1"/>
    <col min="4" max="4" width="9.85546875" bestFit="1" customWidth="1"/>
    <col min="5" max="5" width="11.28515625" customWidth="1"/>
    <col min="6" max="7" width="10.28515625" bestFit="1" customWidth="1"/>
    <col min="8" max="8" width="9.85546875" bestFit="1" customWidth="1"/>
    <col min="9" max="9" width="10.28515625" bestFit="1" customWidth="1"/>
    <col min="10" max="10" width="9.85546875" bestFit="1" customWidth="1"/>
    <col min="11" max="11" width="10.5703125" bestFit="1" customWidth="1"/>
    <col min="12" max="12" width="10.5703125" customWidth="1"/>
    <col min="13" max="13" width="10.28515625" bestFit="1" customWidth="1"/>
    <col min="14" max="14" width="9.5703125" bestFit="1" customWidth="1"/>
    <col min="15" max="15" width="11.28515625" customWidth="1"/>
    <col min="16" max="16" width="9.42578125" bestFit="1" customWidth="1"/>
    <col min="28" max="28" width="3" customWidth="1"/>
  </cols>
  <sheetData>
    <row r="1" spans="1:27" s="3" customFormat="1" ht="12.75" x14ac:dyDescent="0.2">
      <c r="A1" s="1"/>
      <c r="B1" s="1"/>
      <c r="C1" s="1"/>
      <c r="D1" s="2" t="s">
        <v>14</v>
      </c>
      <c r="E1" s="1"/>
      <c r="F1" s="1"/>
      <c r="G1" s="1"/>
      <c r="H1" s="1"/>
      <c r="I1" s="1"/>
      <c r="J1" s="1"/>
      <c r="K1" s="1"/>
      <c r="L1" s="1"/>
      <c r="M1" s="1"/>
      <c r="N1" s="1"/>
      <c r="O1" s="1"/>
      <c r="P1" s="1"/>
      <c r="Q1" s="1"/>
      <c r="R1" s="1"/>
      <c r="S1" s="1"/>
      <c r="T1" s="1"/>
      <c r="U1" s="1"/>
      <c r="V1" s="1"/>
      <c r="W1" s="1"/>
      <c r="X1" s="1"/>
      <c r="Y1" s="1"/>
      <c r="Z1" s="1"/>
      <c r="AA1" s="1"/>
    </row>
    <row r="2" spans="1:27" s="3" customFormat="1" x14ac:dyDescent="0.25">
      <c r="A2" s="1"/>
      <c r="B2" s="1"/>
      <c r="C2" s="1"/>
      <c r="D2" s="17" t="s">
        <v>16</v>
      </c>
      <c r="E2" s="1"/>
      <c r="F2" s="1"/>
      <c r="G2" s="1"/>
      <c r="H2" s="1"/>
      <c r="I2" s="1"/>
      <c r="J2" s="1"/>
      <c r="K2" s="1"/>
      <c r="L2" s="1"/>
      <c r="M2" s="1"/>
      <c r="N2" s="1"/>
      <c r="O2" s="1"/>
      <c r="P2" s="1"/>
      <c r="Q2" s="1"/>
      <c r="R2" s="1"/>
      <c r="S2" s="1"/>
      <c r="T2" s="1"/>
      <c r="U2" s="1"/>
      <c r="V2" s="1"/>
      <c r="W2" s="1"/>
      <c r="X2" s="1"/>
      <c r="Y2" s="1"/>
      <c r="Z2" s="1"/>
      <c r="AA2" s="1"/>
    </row>
    <row r="3" spans="1:27" s="3" customFormat="1" ht="12.75" x14ac:dyDescent="0.2">
      <c r="A3" s="1"/>
      <c r="B3" s="1"/>
      <c r="C3" s="1"/>
      <c r="D3" s="1"/>
      <c r="E3" s="1"/>
      <c r="F3" s="1"/>
      <c r="G3" s="1"/>
      <c r="H3" s="1"/>
      <c r="I3" s="1"/>
      <c r="J3" s="1"/>
      <c r="K3" s="1"/>
      <c r="L3" s="1"/>
      <c r="M3" s="1"/>
      <c r="N3" s="1"/>
      <c r="O3" s="1"/>
      <c r="P3" s="1"/>
      <c r="Q3" s="1"/>
      <c r="R3" s="1"/>
      <c r="S3" s="1"/>
      <c r="T3" s="1"/>
      <c r="U3" s="1"/>
      <c r="V3" s="1"/>
      <c r="W3" s="1"/>
      <c r="X3" s="1"/>
      <c r="Y3" s="1"/>
      <c r="Z3" s="1"/>
      <c r="AA3" s="1"/>
    </row>
    <row r="4" spans="1:27" s="3" customFormat="1" ht="12.75" x14ac:dyDescent="0.2">
      <c r="A4" s="1"/>
      <c r="B4" s="1"/>
      <c r="C4" s="1"/>
      <c r="D4" s="1"/>
      <c r="E4" s="1"/>
      <c r="F4" s="1"/>
      <c r="G4" s="1"/>
      <c r="H4" s="1"/>
      <c r="I4" s="1"/>
      <c r="J4" s="1"/>
      <c r="K4" s="1"/>
      <c r="L4" s="1"/>
      <c r="M4" s="1"/>
      <c r="N4" s="1"/>
      <c r="O4" s="1"/>
      <c r="P4" s="1"/>
      <c r="Q4" s="1"/>
      <c r="R4" s="1"/>
      <c r="S4" s="1"/>
      <c r="T4" s="1"/>
      <c r="U4" s="1"/>
      <c r="V4" s="1"/>
      <c r="W4" s="1"/>
      <c r="X4" s="1"/>
      <c r="Y4" s="1"/>
      <c r="Z4" s="1"/>
      <c r="AA4" s="1"/>
    </row>
    <row r="5" spans="1:27" s="3" customFormat="1" ht="12.75" x14ac:dyDescent="0.2">
      <c r="A5" s="1"/>
      <c r="B5" s="1"/>
      <c r="C5" s="1"/>
      <c r="D5" s="26" t="s">
        <v>38</v>
      </c>
      <c r="E5" s="1"/>
      <c r="F5" s="1"/>
      <c r="G5" s="1"/>
      <c r="H5" s="1"/>
      <c r="I5" s="1"/>
      <c r="J5" s="1"/>
      <c r="K5" s="1"/>
      <c r="L5" s="1"/>
      <c r="M5" s="1"/>
      <c r="N5" s="1"/>
      <c r="O5" s="1"/>
      <c r="P5" s="1"/>
      <c r="Q5" s="1"/>
      <c r="R5" s="1"/>
      <c r="S5" s="1"/>
      <c r="T5" s="1"/>
      <c r="U5" s="1"/>
      <c r="V5" s="1"/>
      <c r="W5" s="1"/>
      <c r="X5" s="1"/>
      <c r="Y5" s="1"/>
      <c r="Z5" s="1"/>
      <c r="AA5" s="1"/>
    </row>
    <row r="6" spans="1:27" s="3" customFormat="1" ht="12.75" x14ac:dyDescent="0.2">
      <c r="A6" s="1"/>
      <c r="B6" s="1"/>
      <c r="C6" s="1"/>
      <c r="D6" s="1"/>
      <c r="E6" s="1"/>
      <c r="F6" s="1"/>
      <c r="G6" s="1"/>
      <c r="H6" s="1"/>
      <c r="I6" s="1"/>
      <c r="J6" s="1"/>
      <c r="K6" s="1"/>
      <c r="L6" s="1"/>
      <c r="M6" s="1"/>
      <c r="N6" s="1"/>
      <c r="O6" s="1"/>
      <c r="P6" s="1"/>
      <c r="Q6" s="1"/>
      <c r="R6" s="1"/>
      <c r="S6" s="1"/>
      <c r="T6" s="1"/>
      <c r="U6" s="1"/>
      <c r="V6" s="1"/>
      <c r="W6" s="1"/>
      <c r="X6" s="1"/>
      <c r="Y6" s="1"/>
      <c r="Z6" s="1"/>
      <c r="AA6" s="1"/>
    </row>
    <row r="7" spans="1:27" s="3" customFormat="1" ht="12.75" x14ac:dyDescent="0.2">
      <c r="A7" s="1"/>
      <c r="B7" s="1"/>
      <c r="C7" s="1"/>
      <c r="D7" s="1"/>
      <c r="E7" s="1"/>
      <c r="F7" s="1"/>
      <c r="G7" s="1"/>
      <c r="H7" s="1"/>
      <c r="I7" s="1"/>
      <c r="J7" s="1"/>
      <c r="K7" s="1"/>
      <c r="L7" s="1"/>
      <c r="M7" s="1"/>
      <c r="N7" s="1"/>
      <c r="O7" s="1"/>
      <c r="P7" s="1"/>
      <c r="Q7" s="1"/>
      <c r="R7" s="1"/>
      <c r="S7" s="1"/>
      <c r="T7" s="1"/>
      <c r="U7" s="1"/>
      <c r="V7" s="1"/>
      <c r="W7" s="1"/>
      <c r="X7" s="1"/>
      <c r="Y7" s="1"/>
      <c r="Z7" s="1"/>
      <c r="AA7" s="1"/>
    </row>
    <row r="9" spans="1:27" x14ac:dyDescent="0.25">
      <c r="A9" s="5" t="s">
        <v>15</v>
      </c>
      <c r="B9" s="16">
        <f>B10/2.5</f>
        <v>72000</v>
      </c>
      <c r="C9" s="3"/>
      <c r="D9" s="3"/>
      <c r="E9" s="3"/>
      <c r="F9" s="3"/>
      <c r="G9" s="3"/>
      <c r="H9" s="3"/>
      <c r="I9" s="3"/>
      <c r="J9" s="3"/>
      <c r="K9" s="3"/>
      <c r="L9" s="3"/>
      <c r="M9" s="3"/>
      <c r="N9" s="3"/>
      <c r="O9" s="3"/>
    </row>
    <row r="10" spans="1:27" ht="15" customHeight="1" x14ac:dyDescent="0.25">
      <c r="A10" s="5" t="s">
        <v>1</v>
      </c>
      <c r="B10" s="4">
        <v>180000</v>
      </c>
      <c r="C10" s="3"/>
      <c r="D10" s="3"/>
      <c r="E10" s="10" t="s">
        <v>40</v>
      </c>
      <c r="F10" s="6" t="str">
        <f>IF(AC31&gt;0,"yes","no")</f>
        <v>yes</v>
      </c>
      <c r="G10" s="3"/>
      <c r="I10" s="3"/>
      <c r="J10" s="10" t="s">
        <v>30</v>
      </c>
      <c r="K10" s="6">
        <f>IF(F14&gt;AC40,F12+AC40,F14+F12)</f>
        <v>158800</v>
      </c>
      <c r="L10" s="3"/>
      <c r="M10" s="27"/>
    </row>
    <row r="11" spans="1:27" x14ac:dyDescent="0.25">
      <c r="A11" s="5"/>
      <c r="B11" s="28"/>
      <c r="C11" s="1"/>
      <c r="D11" s="1"/>
      <c r="E11" s="1"/>
      <c r="F11" s="29"/>
      <c r="G11" s="3"/>
      <c r="I11" s="3"/>
      <c r="J11" s="10" t="s">
        <v>28</v>
      </c>
      <c r="K11" s="31">
        <v>1</v>
      </c>
      <c r="L11" s="3"/>
      <c r="M11" s="27"/>
    </row>
    <row r="12" spans="1:27" x14ac:dyDescent="0.25">
      <c r="A12" s="5"/>
      <c r="B12" s="28"/>
      <c r="C12" s="1"/>
      <c r="D12" s="1"/>
      <c r="E12" s="37" t="s">
        <v>41</v>
      </c>
      <c r="F12" s="11">
        <f>AC31</f>
        <v>145600</v>
      </c>
      <c r="G12" s="3"/>
      <c r="I12" s="3"/>
      <c r="J12" s="10" t="s">
        <v>31</v>
      </c>
      <c r="K12" s="6">
        <f>K10*K11</f>
        <v>158800</v>
      </c>
      <c r="L12" s="3"/>
      <c r="M12" s="27"/>
      <c r="N12" s="3"/>
      <c r="O12" s="3"/>
    </row>
    <row r="13" spans="1:27" x14ac:dyDescent="0.25">
      <c r="A13" s="3"/>
      <c r="B13" s="36"/>
      <c r="C13" s="7"/>
      <c r="D13" s="3"/>
      <c r="E13" s="10" t="s">
        <v>42</v>
      </c>
      <c r="F13" s="38" t="str">
        <f>IF(F12&gt;=0.6*B10,"Yes","No")</f>
        <v>Yes</v>
      </c>
      <c r="G13" s="3"/>
      <c r="I13" s="3"/>
      <c r="J13" s="10"/>
      <c r="K13" s="30"/>
      <c r="L13" s="3"/>
      <c r="M13" s="3"/>
      <c r="N13" s="3"/>
      <c r="O13" s="3"/>
    </row>
    <row r="14" spans="1:27" x14ac:dyDescent="0.25">
      <c r="A14" s="10"/>
      <c r="B14" s="3"/>
      <c r="C14" s="7"/>
      <c r="D14" s="3"/>
      <c r="E14" s="10" t="s">
        <v>43</v>
      </c>
      <c r="F14" s="11">
        <f>IF(F13="Yes",(B10-F12),((F12/0.6)-F12))</f>
        <v>34400</v>
      </c>
      <c r="G14" s="3"/>
      <c r="I14" s="3"/>
      <c r="J14" s="10"/>
      <c r="L14" s="3"/>
      <c r="M14" s="9"/>
      <c r="N14" s="3"/>
      <c r="O14" s="3"/>
    </row>
    <row r="15" spans="1:27" x14ac:dyDescent="0.25">
      <c r="A15" s="3"/>
      <c r="B15" s="3"/>
      <c r="C15" s="7"/>
      <c r="D15" s="3"/>
      <c r="E15" s="3"/>
      <c r="F15" s="3"/>
      <c r="G15" s="3"/>
      <c r="I15" s="3"/>
      <c r="J15" s="10"/>
      <c r="L15" s="3"/>
      <c r="M15" s="3"/>
      <c r="N15" s="3"/>
      <c r="O15" s="3"/>
    </row>
    <row r="16" spans="1:27" x14ac:dyDescent="0.25">
      <c r="A16" s="44" t="s">
        <v>74</v>
      </c>
      <c r="B16" s="4">
        <v>125000</v>
      </c>
      <c r="D16" s="3"/>
      <c r="E16" s="3"/>
      <c r="F16" s="3"/>
      <c r="G16" s="3"/>
      <c r="J16" s="10"/>
      <c r="L16" s="9" t="s">
        <v>44</v>
      </c>
      <c r="N16" s="3"/>
      <c r="O16" s="3"/>
    </row>
    <row r="17" spans="1:32" x14ac:dyDescent="0.25">
      <c r="A17" s="44" t="s">
        <v>66</v>
      </c>
      <c r="B17" s="45">
        <f>IF(B16&gt;100000,100000/12,B16/12)</f>
        <v>8333.3333333333339</v>
      </c>
      <c r="D17" s="3"/>
      <c r="E17" s="3"/>
      <c r="F17" s="3"/>
      <c r="G17" s="3"/>
      <c r="H17" s="3"/>
      <c r="I17" s="3"/>
      <c r="J17" s="3"/>
      <c r="K17" s="3"/>
      <c r="L17" s="9" t="s">
        <v>45</v>
      </c>
      <c r="N17" s="3"/>
      <c r="O17" s="3"/>
    </row>
    <row r="18" spans="1:32" x14ac:dyDescent="0.25">
      <c r="A18" s="44" t="s">
        <v>120</v>
      </c>
      <c r="B18" s="45">
        <f>B17*2.5</f>
        <v>20833.333333333336</v>
      </c>
      <c r="C18" s="9" t="s">
        <v>124</v>
      </c>
      <c r="D18" s="3"/>
      <c r="E18" s="3"/>
      <c r="F18" s="3"/>
      <c r="G18" s="3"/>
      <c r="H18" s="3"/>
      <c r="I18" s="3"/>
      <c r="J18" s="3"/>
      <c r="K18" s="3"/>
      <c r="L18" s="3"/>
      <c r="M18" s="9"/>
      <c r="N18" s="3"/>
      <c r="O18" s="3"/>
    </row>
    <row r="19" spans="1:32" x14ac:dyDescent="0.25">
      <c r="A19" s="44"/>
      <c r="B19" s="9"/>
      <c r="C19" s="9"/>
      <c r="D19" s="3"/>
      <c r="E19" s="3"/>
      <c r="F19" s="3"/>
      <c r="G19" s="3"/>
      <c r="H19" s="3"/>
      <c r="I19" s="3"/>
      <c r="J19" s="3"/>
      <c r="K19" s="3"/>
      <c r="L19" s="3"/>
      <c r="M19" s="9"/>
      <c r="N19" s="3"/>
      <c r="O19" s="3"/>
    </row>
    <row r="20" spans="1:32" x14ac:dyDescent="0.25">
      <c r="A20" s="3"/>
      <c r="C20" s="3"/>
      <c r="D20" s="75" t="s">
        <v>26</v>
      </c>
      <c r="E20" s="76"/>
      <c r="F20" s="76"/>
      <c r="G20" s="76"/>
      <c r="H20" s="76"/>
      <c r="I20" s="76"/>
      <c r="J20" s="76"/>
      <c r="K20" s="76"/>
      <c r="L20" s="76"/>
      <c r="M20" s="76"/>
      <c r="N20" s="76"/>
      <c r="O20" s="76"/>
      <c r="P20" s="76"/>
      <c r="Q20" s="76"/>
      <c r="R20" s="76"/>
      <c r="S20" s="76"/>
      <c r="T20" s="76"/>
      <c r="U20" s="76"/>
      <c r="V20" s="76"/>
      <c r="W20" s="76"/>
      <c r="X20" s="76"/>
      <c r="Y20" s="76"/>
      <c r="Z20" s="76"/>
      <c r="AA20" s="76"/>
    </row>
    <row r="21" spans="1:32" x14ac:dyDescent="0.25">
      <c r="A21" s="3"/>
      <c r="B21" s="15" t="s">
        <v>0</v>
      </c>
      <c r="C21" s="3"/>
      <c r="D21" s="15" t="s">
        <v>5</v>
      </c>
      <c r="E21" s="15" t="s">
        <v>6</v>
      </c>
      <c r="F21" s="15" t="s">
        <v>7</v>
      </c>
      <c r="G21" s="15" t="s">
        <v>8</v>
      </c>
      <c r="H21" s="15" t="s">
        <v>9</v>
      </c>
      <c r="I21" s="15" t="s">
        <v>10</v>
      </c>
      <c r="J21" s="15" t="s">
        <v>11</v>
      </c>
      <c r="K21" s="15" t="s">
        <v>12</v>
      </c>
      <c r="L21" s="15" t="s">
        <v>48</v>
      </c>
      <c r="M21" s="15" t="s">
        <v>49</v>
      </c>
      <c r="N21" s="15" t="s">
        <v>50</v>
      </c>
      <c r="O21" s="15" t="s">
        <v>51</v>
      </c>
      <c r="P21" s="15" t="s">
        <v>52</v>
      </c>
      <c r="Q21" s="15" t="s">
        <v>53</v>
      </c>
      <c r="R21" s="15" t="s">
        <v>54</v>
      </c>
      <c r="S21" s="15" t="s">
        <v>55</v>
      </c>
      <c r="T21" s="15" t="s">
        <v>56</v>
      </c>
      <c r="U21" s="15" t="s">
        <v>57</v>
      </c>
      <c r="V21" s="15" t="s">
        <v>58</v>
      </c>
      <c r="W21" s="15" t="s">
        <v>59</v>
      </c>
      <c r="X21" s="15" t="s">
        <v>60</v>
      </c>
      <c r="Y21" s="15" t="s">
        <v>61</v>
      </c>
      <c r="Z21" s="15" t="s">
        <v>62</v>
      </c>
      <c r="AA21" s="15" t="s">
        <v>63</v>
      </c>
      <c r="AB21" s="15"/>
      <c r="AC21" s="15" t="s">
        <v>25</v>
      </c>
      <c r="AD21" s="3" t="s">
        <v>32</v>
      </c>
      <c r="AE21" s="15" t="s">
        <v>29</v>
      </c>
      <c r="AF21" s="3"/>
    </row>
    <row r="22" spans="1:32" x14ac:dyDescent="0.25">
      <c r="A22" s="22" t="s">
        <v>19</v>
      </c>
      <c r="B22" s="12"/>
      <c r="C22" s="3"/>
      <c r="D22" s="13">
        <v>44211</v>
      </c>
      <c r="E22" s="14">
        <f t="shared" ref="E22:AA22" si="0">D22+7</f>
        <v>44218</v>
      </c>
      <c r="F22" s="14">
        <f t="shared" si="0"/>
        <v>44225</v>
      </c>
      <c r="G22" s="14">
        <f t="shared" si="0"/>
        <v>44232</v>
      </c>
      <c r="H22" s="14">
        <f t="shared" si="0"/>
        <v>44239</v>
      </c>
      <c r="I22" s="14">
        <f t="shared" si="0"/>
        <v>44246</v>
      </c>
      <c r="J22" s="14">
        <f t="shared" si="0"/>
        <v>44253</v>
      </c>
      <c r="K22" s="14">
        <f t="shared" si="0"/>
        <v>44260</v>
      </c>
      <c r="L22" s="14">
        <f t="shared" si="0"/>
        <v>44267</v>
      </c>
      <c r="M22" s="14">
        <f t="shared" si="0"/>
        <v>44274</v>
      </c>
      <c r="N22" s="14">
        <f t="shared" si="0"/>
        <v>44281</v>
      </c>
      <c r="O22" s="14">
        <f t="shared" si="0"/>
        <v>44288</v>
      </c>
      <c r="P22" s="14">
        <f t="shared" si="0"/>
        <v>44295</v>
      </c>
      <c r="Q22" s="14">
        <f t="shared" si="0"/>
        <v>44302</v>
      </c>
      <c r="R22" s="14">
        <f t="shared" si="0"/>
        <v>44309</v>
      </c>
      <c r="S22" s="14">
        <f t="shared" si="0"/>
        <v>44316</v>
      </c>
      <c r="T22" s="14">
        <f t="shared" si="0"/>
        <v>44323</v>
      </c>
      <c r="U22" s="14">
        <f t="shared" si="0"/>
        <v>44330</v>
      </c>
      <c r="V22" s="14">
        <f t="shared" si="0"/>
        <v>44337</v>
      </c>
      <c r="W22" s="14">
        <f t="shared" si="0"/>
        <v>44344</v>
      </c>
      <c r="X22" s="14">
        <f t="shared" si="0"/>
        <v>44351</v>
      </c>
      <c r="Y22" s="14">
        <f t="shared" si="0"/>
        <v>44358</v>
      </c>
      <c r="Z22" s="14">
        <f t="shared" si="0"/>
        <v>44365</v>
      </c>
      <c r="AA22" s="14">
        <f t="shared" si="0"/>
        <v>44372</v>
      </c>
      <c r="AB22" s="15"/>
      <c r="AC22" s="12"/>
      <c r="AD22" s="3"/>
      <c r="AE22" s="3"/>
      <c r="AF22" s="3"/>
    </row>
    <row r="23" spans="1:32" x14ac:dyDescent="0.25">
      <c r="A23" s="3" t="s">
        <v>21</v>
      </c>
      <c r="B23" s="18">
        <v>130000</v>
      </c>
      <c r="C23" s="7"/>
      <c r="D23" s="18"/>
      <c r="E23" s="18"/>
      <c r="F23" s="18"/>
      <c r="G23" s="19">
        <v>65000</v>
      </c>
      <c r="H23" s="18"/>
      <c r="I23" s="19"/>
      <c r="J23" s="18"/>
      <c r="K23" s="19">
        <v>65000</v>
      </c>
      <c r="L23" s="19"/>
      <c r="M23" s="19"/>
      <c r="N23" s="19"/>
      <c r="O23" s="19"/>
      <c r="P23" s="19"/>
      <c r="Q23" s="19"/>
      <c r="R23" s="19"/>
      <c r="S23" s="19"/>
      <c r="T23" s="19"/>
      <c r="U23" s="19"/>
      <c r="V23" s="19"/>
      <c r="W23" s="19"/>
      <c r="X23" s="19"/>
      <c r="Y23" s="19"/>
      <c r="Z23" s="19"/>
      <c r="AA23" s="19"/>
      <c r="AB23" s="7"/>
      <c r="AC23" s="11">
        <f>SUM(D23:AA23)</f>
        <v>130000</v>
      </c>
      <c r="AD23" s="11">
        <f t="shared" ref="AD23:AD31" si="1">AC23-B23</f>
        <v>0</v>
      </c>
      <c r="AE23" s="3"/>
      <c r="AF23" s="3"/>
    </row>
    <row r="24" spans="1:32" x14ac:dyDescent="0.25">
      <c r="A24" s="3" t="s">
        <v>83</v>
      </c>
      <c r="B24" s="18">
        <f>B18</f>
        <v>20833.333333333336</v>
      </c>
      <c r="C24" s="7"/>
      <c r="D24" s="18"/>
      <c r="E24" s="19"/>
      <c r="F24" s="19"/>
      <c r="G24" s="19"/>
      <c r="H24" s="18"/>
      <c r="I24" s="19"/>
      <c r="J24" s="18"/>
      <c r="K24" s="18"/>
      <c r="L24" s="19"/>
      <c r="M24" s="19"/>
      <c r="N24" s="19"/>
      <c r="O24" s="19"/>
      <c r="P24" s="19"/>
      <c r="Q24" s="19"/>
      <c r="R24" s="19"/>
      <c r="S24" s="19"/>
      <c r="T24" s="19"/>
      <c r="U24" s="19"/>
      <c r="V24" s="19"/>
      <c r="W24" s="19"/>
      <c r="X24" s="19"/>
      <c r="Y24" s="19"/>
      <c r="Z24" s="19"/>
      <c r="AA24" s="19"/>
      <c r="AB24" s="7"/>
      <c r="AC24" s="11">
        <f>SUM(D24:AA24)</f>
        <v>0</v>
      </c>
      <c r="AD24" s="11">
        <f t="shared" ref="AD24" si="2">AC24-B24</f>
        <v>-20833.333333333336</v>
      </c>
      <c r="AE24" s="3"/>
      <c r="AF24" s="3"/>
    </row>
    <row r="25" spans="1:32" x14ac:dyDescent="0.25">
      <c r="A25" s="3" t="s">
        <v>22</v>
      </c>
      <c r="B25" s="18"/>
      <c r="C25" s="7"/>
      <c r="D25" s="18"/>
      <c r="E25" s="19"/>
      <c r="F25" s="19"/>
      <c r="G25" s="19"/>
      <c r="H25" s="18"/>
      <c r="I25" s="19"/>
      <c r="J25" s="18"/>
      <c r="K25" s="18"/>
      <c r="L25" s="18"/>
      <c r="M25" s="18"/>
      <c r="N25" s="18"/>
      <c r="O25" s="18"/>
      <c r="P25" s="18"/>
      <c r="Q25" s="18"/>
      <c r="R25" s="18"/>
      <c r="S25" s="18"/>
      <c r="T25" s="18"/>
      <c r="U25" s="18"/>
      <c r="V25" s="18"/>
      <c r="W25" s="18"/>
      <c r="X25" s="18"/>
      <c r="Y25" s="18"/>
      <c r="Z25" s="18"/>
      <c r="AA25" s="18"/>
      <c r="AB25" s="7"/>
      <c r="AC25" s="11">
        <f t="shared" ref="AC25:AC30" si="3">SUM(D25:AA25)</f>
        <v>0</v>
      </c>
      <c r="AD25" s="11">
        <f t="shared" si="1"/>
        <v>0</v>
      </c>
      <c r="AE25" s="3"/>
      <c r="AF25" s="3"/>
    </row>
    <row r="26" spans="1:32" x14ac:dyDescent="0.25">
      <c r="A26" s="3" t="s">
        <v>23</v>
      </c>
      <c r="B26" s="18"/>
      <c r="C26" s="7"/>
      <c r="D26" s="18"/>
      <c r="E26" s="19"/>
      <c r="F26" s="19"/>
      <c r="G26" s="18"/>
      <c r="H26" s="18"/>
      <c r="I26" s="18"/>
      <c r="J26" s="18"/>
      <c r="K26" s="18"/>
      <c r="L26" s="18"/>
      <c r="M26" s="18"/>
      <c r="N26" s="18"/>
      <c r="O26" s="18"/>
      <c r="P26" s="18"/>
      <c r="Q26" s="18"/>
      <c r="R26" s="18"/>
      <c r="S26" s="18"/>
      <c r="T26" s="18"/>
      <c r="U26" s="18"/>
      <c r="V26" s="18"/>
      <c r="W26" s="18"/>
      <c r="X26" s="18"/>
      <c r="Y26" s="18"/>
      <c r="Z26" s="18"/>
      <c r="AA26" s="18"/>
      <c r="AB26" s="7"/>
      <c r="AC26" s="11">
        <f>SUM(D26:AA26)</f>
        <v>0</v>
      </c>
      <c r="AD26" s="11">
        <f t="shared" si="1"/>
        <v>0</v>
      </c>
      <c r="AE26" s="3"/>
      <c r="AF26" s="3"/>
    </row>
    <row r="27" spans="1:32" x14ac:dyDescent="0.25">
      <c r="A27" s="3" t="s">
        <v>77</v>
      </c>
      <c r="B27" s="18">
        <v>15000</v>
      </c>
      <c r="C27" s="7"/>
      <c r="D27" s="18"/>
      <c r="E27" s="19"/>
      <c r="F27" s="18"/>
      <c r="G27" s="18">
        <v>5000</v>
      </c>
      <c r="H27" s="18"/>
      <c r="I27" s="18"/>
      <c r="J27" s="18"/>
      <c r="K27" s="18">
        <v>5000</v>
      </c>
      <c r="L27" s="18"/>
      <c r="M27" s="18"/>
      <c r="N27" s="18">
        <v>5000</v>
      </c>
      <c r="O27" s="18"/>
      <c r="P27" s="18"/>
      <c r="Q27" s="18"/>
      <c r="R27" s="18"/>
      <c r="S27" s="18"/>
      <c r="T27" s="18"/>
      <c r="U27" s="18"/>
      <c r="V27" s="18"/>
      <c r="W27" s="18"/>
      <c r="X27" s="18"/>
      <c r="Y27" s="18"/>
      <c r="Z27" s="18"/>
      <c r="AA27" s="18"/>
      <c r="AB27" s="7"/>
      <c r="AC27" s="11">
        <f t="shared" si="3"/>
        <v>15000</v>
      </c>
      <c r="AD27" s="11">
        <f t="shared" si="1"/>
        <v>0</v>
      </c>
      <c r="AE27" s="3"/>
      <c r="AF27" s="39"/>
    </row>
    <row r="28" spans="1:32" x14ac:dyDescent="0.25">
      <c r="A28" s="3" t="s">
        <v>17</v>
      </c>
      <c r="B28" s="18">
        <v>1000</v>
      </c>
      <c r="C28" s="7"/>
      <c r="D28" s="18"/>
      <c r="E28" s="19"/>
      <c r="F28" s="18"/>
      <c r="G28" s="21">
        <v>200</v>
      </c>
      <c r="H28" s="21"/>
      <c r="I28" s="21"/>
      <c r="J28" s="21"/>
      <c r="K28" s="21">
        <v>200</v>
      </c>
      <c r="L28" s="18"/>
      <c r="M28" s="18"/>
      <c r="N28" s="21">
        <v>200</v>
      </c>
      <c r="O28" s="18"/>
      <c r="P28" s="18"/>
      <c r="Q28" s="18"/>
      <c r="R28" s="18"/>
      <c r="S28" s="18"/>
      <c r="T28" s="18"/>
      <c r="U28" s="18"/>
      <c r="V28" s="18"/>
      <c r="W28" s="18"/>
      <c r="X28" s="18"/>
      <c r="Y28" s="18"/>
      <c r="Z28" s="18"/>
      <c r="AA28" s="18"/>
      <c r="AB28" s="7"/>
      <c r="AC28" s="11">
        <f t="shared" si="3"/>
        <v>600</v>
      </c>
      <c r="AD28" s="11">
        <f t="shared" si="1"/>
        <v>-400</v>
      </c>
      <c r="AE28" s="3"/>
      <c r="AF28" s="3"/>
    </row>
    <row r="29" spans="1:32" x14ac:dyDescent="0.25">
      <c r="A29" s="3" t="s">
        <v>24</v>
      </c>
      <c r="B29" s="21"/>
      <c r="C29" s="7"/>
      <c r="D29" s="21"/>
      <c r="E29" s="23"/>
      <c r="F29" s="21"/>
      <c r="G29" s="21"/>
      <c r="H29" s="21"/>
      <c r="I29" s="21"/>
      <c r="J29" s="21"/>
      <c r="K29" s="21"/>
      <c r="L29" s="21"/>
      <c r="M29" s="21"/>
      <c r="N29" s="21"/>
      <c r="O29" s="21"/>
      <c r="P29" s="21"/>
      <c r="Q29" s="21"/>
      <c r="R29" s="21"/>
      <c r="S29" s="21"/>
      <c r="T29" s="21"/>
      <c r="U29" s="21"/>
      <c r="V29" s="21"/>
      <c r="W29" s="21"/>
      <c r="X29" s="21"/>
      <c r="Y29" s="21"/>
      <c r="Z29" s="21"/>
      <c r="AA29" s="21"/>
      <c r="AB29" s="7"/>
      <c r="AC29" s="11">
        <f t="shared" si="3"/>
        <v>0</v>
      </c>
      <c r="AD29" s="11">
        <f t="shared" si="1"/>
        <v>0</v>
      </c>
      <c r="AE29" s="3"/>
      <c r="AF29" s="3"/>
    </row>
    <row r="30" spans="1:32" x14ac:dyDescent="0.25">
      <c r="A30" s="3" t="s">
        <v>18</v>
      </c>
      <c r="B30" s="18">
        <v>0</v>
      </c>
      <c r="C30" s="7"/>
      <c r="D30" s="18"/>
      <c r="E30" s="18"/>
      <c r="F30" s="18"/>
      <c r="G30" s="18"/>
      <c r="H30" s="18"/>
      <c r="I30" s="18"/>
      <c r="J30" s="18"/>
      <c r="K30" s="18"/>
      <c r="L30" s="18"/>
      <c r="M30" s="18"/>
      <c r="N30" s="18"/>
      <c r="O30" s="18"/>
      <c r="P30" s="18"/>
      <c r="Q30" s="18"/>
      <c r="R30" s="18"/>
      <c r="S30" s="18"/>
      <c r="T30" s="18"/>
      <c r="U30" s="18"/>
      <c r="V30" s="18"/>
      <c r="W30" s="18"/>
      <c r="X30" s="18"/>
      <c r="Y30" s="18"/>
      <c r="Z30" s="18"/>
      <c r="AA30" s="18"/>
      <c r="AB30" s="7"/>
      <c r="AC30" s="11">
        <f t="shared" si="3"/>
        <v>0</v>
      </c>
      <c r="AD30" s="11">
        <f t="shared" si="1"/>
        <v>0</v>
      </c>
      <c r="AE30" s="3"/>
      <c r="AF30" s="3"/>
    </row>
    <row r="31" spans="1:32" ht="15.75" thickBot="1" x14ac:dyDescent="0.3">
      <c r="A31" s="3"/>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33">
        <f>SUM(AC23:AC30)</f>
        <v>145600</v>
      </c>
      <c r="AD31" s="33">
        <f t="shared" si="1"/>
        <v>145600</v>
      </c>
      <c r="AE31" s="34">
        <f>AC31/AC42</f>
        <v>0.91687657430730474</v>
      </c>
      <c r="AF31" s="3"/>
    </row>
    <row r="32" spans="1:32" ht="15.75" thickTop="1" x14ac:dyDescent="0.25">
      <c r="A32" s="22" t="s">
        <v>82</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3"/>
      <c r="AD32" s="3"/>
      <c r="AF32" s="3"/>
    </row>
    <row r="33" spans="1:32" x14ac:dyDescent="0.25">
      <c r="A33" s="3" t="s">
        <v>2</v>
      </c>
      <c r="B33" s="24">
        <v>12000</v>
      </c>
      <c r="C33" s="7"/>
      <c r="D33" s="18">
        <v>3000</v>
      </c>
      <c r="E33" s="18"/>
      <c r="F33" s="18"/>
      <c r="G33" s="18">
        <v>3000</v>
      </c>
      <c r="H33" s="18"/>
      <c r="I33" s="18"/>
      <c r="J33" s="18">
        <v>3000</v>
      </c>
      <c r="K33" s="18"/>
      <c r="L33" s="18"/>
      <c r="M33" s="18">
        <v>3000</v>
      </c>
      <c r="N33" s="18"/>
      <c r="O33" s="18"/>
      <c r="P33" s="18"/>
      <c r="Q33" s="18"/>
      <c r="R33" s="18"/>
      <c r="S33" s="18"/>
      <c r="T33" s="18"/>
      <c r="U33" s="18"/>
      <c r="V33" s="18"/>
      <c r="W33" s="18"/>
      <c r="X33" s="18"/>
      <c r="Y33" s="18"/>
      <c r="Z33" s="18"/>
      <c r="AA33" s="18"/>
      <c r="AB33" s="7"/>
      <c r="AC33" s="11">
        <f>SUM(D33:AA33)</f>
        <v>12000</v>
      </c>
      <c r="AD33" s="11">
        <f>AC33-B33</f>
        <v>0</v>
      </c>
      <c r="AE33" s="3"/>
      <c r="AF33" s="3"/>
    </row>
    <row r="34" spans="1:32" x14ac:dyDescent="0.25">
      <c r="A34" s="3" t="s">
        <v>3</v>
      </c>
      <c r="B34" s="24">
        <v>0</v>
      </c>
      <c r="C34" s="7"/>
      <c r="D34" s="24"/>
      <c r="E34" s="25"/>
      <c r="F34" s="25"/>
      <c r="G34" s="24"/>
      <c r="H34" s="25"/>
      <c r="I34" s="24"/>
      <c r="J34" s="25"/>
      <c r="K34" s="25"/>
      <c r="L34" s="25"/>
      <c r="M34" s="25"/>
      <c r="N34" s="25"/>
      <c r="O34" s="25"/>
      <c r="P34" s="25"/>
      <c r="Q34" s="25"/>
      <c r="R34" s="25"/>
      <c r="S34" s="25"/>
      <c r="T34" s="25"/>
      <c r="U34" s="25"/>
      <c r="V34" s="25"/>
      <c r="W34" s="25"/>
      <c r="X34" s="25"/>
      <c r="Y34" s="25"/>
      <c r="Z34" s="25"/>
      <c r="AA34" s="25"/>
      <c r="AB34" s="7"/>
      <c r="AC34" s="11">
        <f t="shared" ref="AC34:AC35" si="4">SUM(D34:AA34)</f>
        <v>0</v>
      </c>
      <c r="AD34" s="11">
        <f>AC34-B34</f>
        <v>0</v>
      </c>
      <c r="AE34" s="3"/>
      <c r="AF34" s="3"/>
    </row>
    <row r="35" spans="1:32" x14ac:dyDescent="0.25">
      <c r="A35" s="3" t="s">
        <v>4</v>
      </c>
      <c r="B35" s="24">
        <v>0</v>
      </c>
      <c r="C35" s="7"/>
      <c r="D35" s="18"/>
      <c r="E35" s="19"/>
      <c r="F35" s="18"/>
      <c r="G35" s="18"/>
      <c r="H35" s="18"/>
      <c r="I35" s="18"/>
      <c r="J35" s="18"/>
      <c r="K35" s="18"/>
      <c r="L35" s="18"/>
      <c r="M35" s="18"/>
      <c r="N35" s="18"/>
      <c r="O35" s="18"/>
      <c r="P35" s="18"/>
      <c r="Q35" s="18"/>
      <c r="R35" s="18"/>
      <c r="S35" s="18"/>
      <c r="T35" s="18"/>
      <c r="U35" s="18"/>
      <c r="V35" s="18"/>
      <c r="W35" s="18"/>
      <c r="X35" s="18"/>
      <c r="Y35" s="18"/>
      <c r="Z35" s="18"/>
      <c r="AA35" s="18"/>
      <c r="AB35" s="7"/>
      <c r="AC35" s="11">
        <f t="shared" si="4"/>
        <v>0</v>
      </c>
      <c r="AD35" s="11">
        <f>AC35-B35</f>
        <v>0</v>
      </c>
      <c r="AE35" s="3"/>
      <c r="AF35" s="3"/>
    </row>
    <row r="36" spans="1:32" x14ac:dyDescent="0.25">
      <c r="A36" s="3" t="s">
        <v>78</v>
      </c>
      <c r="B36" s="24">
        <v>0</v>
      </c>
      <c r="C36" s="7"/>
      <c r="D36" s="18"/>
      <c r="E36" s="19"/>
      <c r="F36" s="18"/>
      <c r="G36" s="18"/>
      <c r="H36" s="18"/>
      <c r="I36" s="18"/>
      <c r="J36" s="18"/>
      <c r="K36" s="18"/>
      <c r="L36" s="18"/>
      <c r="M36" s="18"/>
      <c r="N36" s="18"/>
      <c r="O36" s="18"/>
      <c r="P36" s="18"/>
      <c r="Q36" s="18"/>
      <c r="R36" s="18"/>
      <c r="S36" s="18"/>
      <c r="T36" s="18"/>
      <c r="U36" s="18"/>
      <c r="V36" s="18"/>
      <c r="W36" s="18"/>
      <c r="X36" s="18"/>
      <c r="Y36" s="18"/>
      <c r="Z36" s="18"/>
      <c r="AA36" s="18"/>
      <c r="AB36" s="7"/>
      <c r="AC36" s="11">
        <f t="shared" ref="AC36:AC39" si="5">SUM(D36:AA36)</f>
        <v>0</v>
      </c>
      <c r="AD36" s="11">
        <f t="shared" ref="AD36:AD39" si="6">AC36-B36</f>
        <v>0</v>
      </c>
      <c r="AE36" s="3"/>
      <c r="AF36" s="3"/>
    </row>
    <row r="37" spans="1:32" x14ac:dyDescent="0.25">
      <c r="A37" s="3" t="s">
        <v>79</v>
      </c>
      <c r="B37" s="24">
        <v>0</v>
      </c>
      <c r="C37" s="7"/>
      <c r="D37" s="18"/>
      <c r="E37" s="19"/>
      <c r="F37" s="18"/>
      <c r="G37" s="18"/>
      <c r="H37" s="18"/>
      <c r="I37" s="18"/>
      <c r="J37" s="18"/>
      <c r="K37" s="18"/>
      <c r="L37" s="18"/>
      <c r="M37" s="18"/>
      <c r="N37" s="18"/>
      <c r="O37" s="18"/>
      <c r="P37" s="18"/>
      <c r="Q37" s="18"/>
      <c r="R37" s="18"/>
      <c r="S37" s="18"/>
      <c r="T37" s="18"/>
      <c r="U37" s="18"/>
      <c r="V37" s="18"/>
      <c r="W37" s="18"/>
      <c r="X37" s="18"/>
      <c r="Y37" s="18"/>
      <c r="Z37" s="18"/>
      <c r="AA37" s="18"/>
      <c r="AB37" s="7"/>
      <c r="AC37" s="11">
        <f t="shared" si="5"/>
        <v>0</v>
      </c>
      <c r="AD37" s="11">
        <f t="shared" si="6"/>
        <v>0</v>
      </c>
      <c r="AE37" s="3"/>
      <c r="AF37" s="3"/>
    </row>
    <row r="38" spans="1:32" x14ac:dyDescent="0.25">
      <c r="A38" s="3" t="s">
        <v>80</v>
      </c>
      <c r="B38" s="24">
        <v>0</v>
      </c>
      <c r="C38" s="7"/>
      <c r="D38" s="18"/>
      <c r="E38" s="19"/>
      <c r="F38" s="18"/>
      <c r="G38" s="18"/>
      <c r="H38" s="18"/>
      <c r="I38" s="18"/>
      <c r="J38" s="18"/>
      <c r="K38" s="18"/>
      <c r="L38" s="18"/>
      <c r="M38" s="18"/>
      <c r="N38" s="18"/>
      <c r="O38" s="18"/>
      <c r="P38" s="18"/>
      <c r="Q38" s="18"/>
      <c r="R38" s="18"/>
      <c r="S38" s="18"/>
      <c r="T38" s="18"/>
      <c r="U38" s="18"/>
      <c r="V38" s="18"/>
      <c r="W38" s="18"/>
      <c r="X38" s="18"/>
      <c r="Y38" s="18"/>
      <c r="Z38" s="18"/>
      <c r="AA38" s="18"/>
      <c r="AB38" s="7"/>
      <c r="AC38" s="11">
        <f t="shared" si="5"/>
        <v>0</v>
      </c>
      <c r="AD38" s="11">
        <f t="shared" si="6"/>
        <v>0</v>
      </c>
      <c r="AE38" s="3"/>
      <c r="AF38" s="3"/>
    </row>
    <row r="39" spans="1:32" x14ac:dyDescent="0.25">
      <c r="A39" s="3" t="s">
        <v>81</v>
      </c>
      <c r="B39" s="24">
        <v>1200</v>
      </c>
      <c r="C39" s="7"/>
      <c r="D39" s="18"/>
      <c r="E39" s="19"/>
      <c r="F39" s="18"/>
      <c r="G39" s="18">
        <v>1200</v>
      </c>
      <c r="H39" s="18"/>
      <c r="I39" s="18"/>
      <c r="J39" s="18"/>
      <c r="K39" s="18"/>
      <c r="L39" s="18"/>
      <c r="M39" s="18"/>
      <c r="N39" s="18"/>
      <c r="O39" s="18"/>
      <c r="P39" s="18"/>
      <c r="Q39" s="18"/>
      <c r="R39" s="18"/>
      <c r="S39" s="18"/>
      <c r="T39" s="18"/>
      <c r="U39" s="18"/>
      <c r="V39" s="18"/>
      <c r="W39" s="18"/>
      <c r="X39" s="18"/>
      <c r="Y39" s="18"/>
      <c r="Z39" s="18"/>
      <c r="AA39" s="18"/>
      <c r="AB39" s="7"/>
      <c r="AC39" s="11">
        <f t="shared" si="5"/>
        <v>1200</v>
      </c>
      <c r="AD39" s="11">
        <f t="shared" si="6"/>
        <v>0</v>
      </c>
      <c r="AE39" s="3"/>
      <c r="AF39" s="3"/>
    </row>
    <row r="40" spans="1:32" ht="15.75" thickBot="1" x14ac:dyDescent="0.3">
      <c r="A40" s="3" t="s">
        <v>39</v>
      </c>
      <c r="B40" s="20">
        <v>0</v>
      </c>
      <c r="C40" s="7"/>
      <c r="D40" s="18"/>
      <c r="E40" s="19"/>
      <c r="F40" s="18"/>
      <c r="G40" s="18"/>
      <c r="H40" s="18"/>
      <c r="I40" s="18"/>
      <c r="J40" s="18"/>
      <c r="K40" s="18"/>
      <c r="L40" s="18"/>
      <c r="M40" s="18"/>
      <c r="N40" s="18"/>
      <c r="O40" s="18"/>
      <c r="P40" s="18"/>
      <c r="Q40" s="18"/>
      <c r="R40" s="18"/>
      <c r="S40" s="18"/>
      <c r="T40" s="18"/>
      <c r="U40" s="18"/>
      <c r="V40" s="18"/>
      <c r="W40" s="18"/>
      <c r="X40" s="18"/>
      <c r="Y40" s="18"/>
      <c r="Z40" s="18"/>
      <c r="AA40" s="18"/>
      <c r="AB40" s="7"/>
      <c r="AC40" s="33">
        <f>SUM(AC33:AC39)</f>
        <v>13200</v>
      </c>
      <c r="AD40" s="33">
        <f>AC40-B40</f>
        <v>13200</v>
      </c>
      <c r="AE40" s="34">
        <f>AC40/AC42</f>
        <v>8.3123425692695208E-2</v>
      </c>
      <c r="AF40" s="3"/>
    </row>
    <row r="41" spans="1:32" x14ac:dyDescent="0.25">
      <c r="A41" s="3"/>
      <c r="C41" s="7"/>
      <c r="D41" s="7"/>
      <c r="E41" s="7"/>
      <c r="F41" s="7"/>
      <c r="G41" s="7"/>
      <c r="H41" s="7"/>
      <c r="I41" s="7"/>
      <c r="J41" s="7"/>
      <c r="K41" s="7"/>
      <c r="L41" s="7"/>
      <c r="M41" s="7"/>
      <c r="N41" s="7"/>
      <c r="O41" s="7"/>
      <c r="P41" s="7"/>
      <c r="Q41" s="7"/>
      <c r="R41" s="7"/>
      <c r="S41" s="7"/>
      <c r="T41" s="7"/>
      <c r="U41" s="7"/>
      <c r="V41" s="7"/>
      <c r="W41" s="7"/>
      <c r="X41" s="7"/>
      <c r="Y41" s="7"/>
      <c r="Z41" s="7"/>
      <c r="AA41" s="7"/>
      <c r="AB41" s="7"/>
      <c r="AC41" s="3"/>
      <c r="AD41" s="3"/>
      <c r="AE41" s="3"/>
      <c r="AF41" s="3"/>
    </row>
    <row r="42" spans="1:32" ht="15.75" thickBot="1" x14ac:dyDescent="0.3">
      <c r="A42" s="3" t="s">
        <v>13</v>
      </c>
      <c r="B42" s="32">
        <f>SUM(B23:B40)</f>
        <v>180033.33333333334</v>
      </c>
      <c r="C42" s="7"/>
      <c r="D42" s="35">
        <f>SUM(D23:D40)</f>
        <v>3000</v>
      </c>
      <c r="E42" s="35">
        <f t="shared" ref="E42:J42" si="7">SUM(E23:E40)</f>
        <v>0</v>
      </c>
      <c r="F42" s="35">
        <f t="shared" si="7"/>
        <v>0</v>
      </c>
      <c r="G42" s="35">
        <f t="shared" si="7"/>
        <v>74400</v>
      </c>
      <c r="H42" s="35">
        <f t="shared" si="7"/>
        <v>0</v>
      </c>
      <c r="I42" s="35">
        <f t="shared" si="7"/>
        <v>0</v>
      </c>
      <c r="J42" s="35">
        <f t="shared" si="7"/>
        <v>3000</v>
      </c>
      <c r="K42" s="35"/>
      <c r="L42" s="35"/>
      <c r="M42" s="35"/>
      <c r="N42" s="35"/>
      <c r="O42" s="35"/>
      <c r="P42" s="35"/>
      <c r="Q42" s="35"/>
      <c r="R42" s="35"/>
      <c r="S42" s="35"/>
      <c r="T42" s="35"/>
      <c r="U42" s="35"/>
      <c r="V42" s="35"/>
      <c r="W42" s="35"/>
      <c r="X42" s="35"/>
      <c r="Y42" s="35"/>
      <c r="Z42" s="35"/>
      <c r="AA42" s="35"/>
      <c r="AB42" s="7"/>
      <c r="AC42" s="33">
        <f>SUM(AC40+AC31)</f>
        <v>158800</v>
      </c>
      <c r="AD42" s="33">
        <f>AC42-B42</f>
        <v>-21233.333333333343</v>
      </c>
      <c r="AE42" s="34">
        <f>AE31+AE40</f>
        <v>1</v>
      </c>
      <c r="AF42" s="3"/>
    </row>
    <row r="43" spans="1:32" ht="15.75" thickTop="1" x14ac:dyDescent="0.25">
      <c r="C43" s="7"/>
      <c r="D43" s="7"/>
      <c r="E43" s="7"/>
      <c r="F43" s="7"/>
      <c r="G43" s="7"/>
      <c r="H43" s="7"/>
      <c r="I43" s="7"/>
      <c r="J43" s="7"/>
      <c r="K43" s="7"/>
      <c r="L43" s="7"/>
      <c r="M43" s="3"/>
      <c r="N43" s="3"/>
      <c r="O43" s="3"/>
    </row>
    <row r="44" spans="1:32" x14ac:dyDescent="0.25">
      <c r="A44" s="3" t="s">
        <v>20</v>
      </c>
      <c r="B44" s="35">
        <f>IF((B10-B42)&lt;0,0,B10-B42)</f>
        <v>0</v>
      </c>
      <c r="C44" s="8"/>
      <c r="D44" s="8"/>
      <c r="E44" s="8"/>
      <c r="F44" s="8"/>
      <c r="G44" s="8"/>
      <c r="H44" s="8"/>
      <c r="I44" s="8"/>
      <c r="J44" s="8"/>
      <c r="K44" s="8"/>
      <c r="L44" s="8"/>
      <c r="M44" s="3"/>
      <c r="N44" s="3"/>
      <c r="O44" s="3"/>
    </row>
    <row r="45" spans="1:32" x14ac:dyDescent="0.25">
      <c r="A45" s="3"/>
      <c r="B45" s="3"/>
      <c r="C45" s="3"/>
      <c r="D45" s="3"/>
      <c r="E45" s="3"/>
      <c r="F45" s="3"/>
      <c r="G45" s="3"/>
      <c r="H45" s="3"/>
      <c r="I45" s="3"/>
      <c r="J45" s="3"/>
      <c r="K45" s="3"/>
      <c r="L45" s="3"/>
      <c r="M45" s="3"/>
      <c r="N45" s="3"/>
      <c r="O45" s="3"/>
    </row>
    <row r="47" spans="1:32" ht="14.45" customHeight="1" x14ac:dyDescent="0.25">
      <c r="A47" s="77" t="s">
        <v>37</v>
      </c>
      <c r="B47" s="77"/>
      <c r="C47" s="77"/>
      <c r="D47" s="77"/>
      <c r="E47" s="77"/>
      <c r="F47" s="77"/>
      <c r="G47" s="77"/>
      <c r="H47" s="77"/>
      <c r="I47" s="77"/>
      <c r="J47" s="77"/>
      <c r="K47" s="77"/>
      <c r="L47" s="3"/>
      <c r="M47" s="3"/>
      <c r="N47" s="3"/>
      <c r="O47" s="3"/>
    </row>
    <row r="48" spans="1:32" x14ac:dyDescent="0.25">
      <c r="A48" s="77"/>
      <c r="B48" s="77"/>
      <c r="C48" s="77"/>
      <c r="D48" s="77"/>
      <c r="E48" s="77"/>
      <c r="F48" s="77"/>
      <c r="G48" s="77"/>
      <c r="H48" s="77"/>
      <c r="I48" s="77"/>
      <c r="J48" s="77"/>
      <c r="K48" s="77"/>
      <c r="L48" s="3"/>
      <c r="M48" s="3"/>
      <c r="N48" s="3"/>
      <c r="O48" s="3"/>
    </row>
    <row r="49" spans="1:11" x14ac:dyDescent="0.25">
      <c r="A49" s="77"/>
      <c r="B49" s="77"/>
      <c r="C49" s="77"/>
      <c r="D49" s="77"/>
      <c r="E49" s="77"/>
      <c r="F49" s="77"/>
      <c r="G49" s="77"/>
      <c r="H49" s="77"/>
      <c r="I49" s="77"/>
      <c r="J49" s="77"/>
      <c r="K49" s="77"/>
    </row>
  </sheetData>
  <mergeCells count="2">
    <mergeCell ref="D20:AA20"/>
    <mergeCell ref="A47:K49"/>
  </mergeCells>
  <hyperlinks>
    <hyperlink ref="D2" r:id="rId1" display="Book a call here: https://Claracfo.as.me/claritysessions " xr:uid="{6182FE19-3E5E-4CFC-A88D-0AAE5AEB85B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0CC5-073B-47C4-A479-2DAA6ADADC86}">
  <sheetPr>
    <tabColor rgb="FFFFC000"/>
  </sheetPr>
  <dimension ref="A1:AF49"/>
  <sheetViews>
    <sheetView showGridLines="0" topLeftCell="A10" workbookViewId="0">
      <selection activeCell="A22" sqref="A22:B30"/>
    </sheetView>
  </sheetViews>
  <sheetFormatPr defaultRowHeight="15" x14ac:dyDescent="0.25"/>
  <cols>
    <col min="1" max="1" width="44.42578125" customWidth="1"/>
    <col min="2" max="2" width="12.140625" customWidth="1"/>
    <col min="3" max="3" width="3" customWidth="1"/>
    <col min="4" max="4" width="9.85546875" bestFit="1" customWidth="1"/>
    <col min="5" max="5" width="11.28515625" customWidth="1"/>
    <col min="6" max="7" width="10.28515625" bestFit="1" customWidth="1"/>
    <col min="8" max="8" width="9.85546875" bestFit="1" customWidth="1"/>
    <col min="9" max="9" width="10.28515625" bestFit="1" customWidth="1"/>
    <col min="10" max="10" width="9.85546875" bestFit="1" customWidth="1"/>
    <col min="11" max="11" width="10.5703125" bestFit="1" customWidth="1"/>
    <col min="12" max="12" width="10.5703125" customWidth="1"/>
    <col min="13" max="13" width="10.28515625" bestFit="1" customWidth="1"/>
    <col min="14" max="14" width="9.5703125" bestFit="1" customWidth="1"/>
    <col min="15" max="15" width="11.28515625" customWidth="1"/>
    <col min="16" max="16" width="9.42578125" bestFit="1" customWidth="1"/>
    <col min="28" max="28" width="3" customWidth="1"/>
  </cols>
  <sheetData>
    <row r="1" spans="1:27" s="3" customFormat="1" ht="12.75" x14ac:dyDescent="0.2">
      <c r="A1" s="1"/>
      <c r="B1" s="1"/>
      <c r="C1" s="1"/>
      <c r="D1" s="2" t="s">
        <v>14</v>
      </c>
      <c r="E1" s="1"/>
      <c r="F1" s="1"/>
      <c r="G1" s="1"/>
      <c r="H1" s="1"/>
      <c r="I1" s="1"/>
      <c r="J1" s="1"/>
      <c r="K1" s="1"/>
      <c r="L1" s="1"/>
      <c r="M1" s="1"/>
      <c r="N1" s="1"/>
      <c r="O1" s="1"/>
      <c r="P1" s="1"/>
      <c r="Q1" s="1"/>
      <c r="R1" s="1"/>
      <c r="S1" s="1"/>
      <c r="T1" s="1"/>
      <c r="U1" s="1"/>
      <c r="V1" s="1"/>
      <c r="W1" s="1"/>
      <c r="X1" s="1"/>
      <c r="Y1" s="1"/>
      <c r="Z1" s="1"/>
      <c r="AA1" s="1"/>
    </row>
    <row r="2" spans="1:27" s="3" customFormat="1" x14ac:dyDescent="0.25">
      <c r="A2" s="1"/>
      <c r="B2" s="1"/>
      <c r="C2" s="1"/>
      <c r="D2" s="17" t="s">
        <v>16</v>
      </c>
      <c r="E2" s="1"/>
      <c r="F2" s="1"/>
      <c r="G2" s="1"/>
      <c r="H2" s="1"/>
      <c r="I2" s="1"/>
      <c r="J2" s="1"/>
      <c r="K2" s="1"/>
      <c r="L2" s="1"/>
      <c r="M2" s="1"/>
      <c r="N2" s="1"/>
      <c r="O2" s="1"/>
      <c r="P2" s="1"/>
      <c r="Q2" s="1"/>
      <c r="R2" s="1"/>
      <c r="S2" s="1"/>
      <c r="T2" s="1"/>
      <c r="U2" s="1"/>
      <c r="V2" s="1"/>
      <c r="W2" s="1"/>
      <c r="X2" s="1"/>
      <c r="Y2" s="1"/>
      <c r="Z2" s="1"/>
      <c r="AA2" s="1"/>
    </row>
    <row r="3" spans="1:27" s="3" customFormat="1" ht="12.75" x14ac:dyDescent="0.2">
      <c r="A3" s="1"/>
      <c r="B3" s="1"/>
      <c r="C3" s="1"/>
      <c r="D3" s="1"/>
      <c r="E3" s="1"/>
      <c r="F3" s="1"/>
      <c r="G3" s="1"/>
      <c r="H3" s="1"/>
      <c r="I3" s="1"/>
      <c r="J3" s="1"/>
      <c r="K3" s="1"/>
      <c r="L3" s="1"/>
      <c r="M3" s="1"/>
      <c r="N3" s="1"/>
      <c r="O3" s="1"/>
      <c r="P3" s="1"/>
      <c r="Q3" s="1"/>
      <c r="R3" s="1"/>
      <c r="S3" s="1"/>
      <c r="T3" s="1"/>
      <c r="U3" s="1"/>
      <c r="V3" s="1"/>
      <c r="W3" s="1"/>
      <c r="X3" s="1"/>
      <c r="Y3" s="1"/>
      <c r="Z3" s="1"/>
      <c r="AA3" s="1"/>
    </row>
    <row r="4" spans="1:27" s="3" customFormat="1" ht="12.75" x14ac:dyDescent="0.2">
      <c r="A4" s="1"/>
      <c r="B4" s="1"/>
      <c r="C4" s="1"/>
      <c r="D4" s="1"/>
      <c r="E4" s="1"/>
      <c r="F4" s="1"/>
      <c r="G4" s="1"/>
      <c r="H4" s="1"/>
      <c r="I4" s="1"/>
      <c r="J4" s="1"/>
      <c r="K4" s="1"/>
      <c r="L4" s="1"/>
      <c r="M4" s="1"/>
      <c r="N4" s="1"/>
      <c r="O4" s="1"/>
      <c r="P4" s="1"/>
      <c r="Q4" s="1"/>
      <c r="R4" s="1"/>
      <c r="S4" s="1"/>
      <c r="T4" s="1"/>
      <c r="U4" s="1"/>
      <c r="V4" s="1"/>
      <c r="W4" s="1"/>
      <c r="X4" s="1"/>
      <c r="Y4" s="1"/>
      <c r="Z4" s="1"/>
      <c r="AA4" s="1"/>
    </row>
    <row r="5" spans="1:27" s="3" customFormat="1" ht="12.75" x14ac:dyDescent="0.2">
      <c r="A5" s="1"/>
      <c r="B5" s="1"/>
      <c r="C5" s="1"/>
      <c r="D5" s="26" t="s">
        <v>38</v>
      </c>
      <c r="E5" s="1"/>
      <c r="F5" s="1"/>
      <c r="G5" s="1"/>
      <c r="H5" s="1"/>
      <c r="I5" s="1"/>
      <c r="J5" s="1"/>
      <c r="K5" s="1"/>
      <c r="L5" s="1"/>
      <c r="M5" s="1"/>
      <c r="N5" s="1"/>
      <c r="O5" s="1"/>
      <c r="P5" s="1"/>
      <c r="Q5" s="1"/>
      <c r="R5" s="1"/>
      <c r="S5" s="1"/>
      <c r="T5" s="1"/>
      <c r="U5" s="1"/>
      <c r="V5" s="1"/>
      <c r="W5" s="1"/>
      <c r="X5" s="1"/>
      <c r="Y5" s="1"/>
      <c r="Z5" s="1"/>
      <c r="AA5" s="1"/>
    </row>
    <row r="6" spans="1:27" s="3" customFormat="1" ht="12.75" x14ac:dyDescent="0.2">
      <c r="A6" s="1"/>
      <c r="B6" s="1"/>
      <c r="C6" s="1"/>
      <c r="D6" s="1"/>
      <c r="E6" s="1"/>
      <c r="F6" s="1"/>
      <c r="G6" s="1"/>
      <c r="H6" s="1"/>
      <c r="I6" s="1"/>
      <c r="J6" s="1"/>
      <c r="K6" s="1"/>
      <c r="L6" s="1"/>
      <c r="M6" s="1"/>
      <c r="N6" s="1"/>
      <c r="O6" s="1"/>
      <c r="P6" s="1"/>
      <c r="Q6" s="1"/>
      <c r="R6" s="1"/>
      <c r="S6" s="1"/>
      <c r="T6" s="1"/>
      <c r="U6" s="1"/>
      <c r="V6" s="1"/>
      <c r="W6" s="1"/>
      <c r="X6" s="1"/>
      <c r="Y6" s="1"/>
      <c r="Z6" s="1"/>
      <c r="AA6" s="1"/>
    </row>
    <row r="7" spans="1:27" s="3" customFormat="1" ht="12.75" x14ac:dyDescent="0.2">
      <c r="A7" s="1"/>
      <c r="B7" s="1"/>
      <c r="C7" s="1"/>
      <c r="D7" s="1"/>
      <c r="E7" s="1"/>
      <c r="F7" s="1"/>
      <c r="G7" s="1"/>
      <c r="H7" s="1"/>
      <c r="I7" s="1"/>
      <c r="J7" s="1"/>
      <c r="K7" s="1"/>
      <c r="L7" s="1"/>
      <c r="M7" s="1"/>
      <c r="N7" s="1"/>
      <c r="O7" s="1"/>
      <c r="P7" s="1"/>
      <c r="Q7" s="1"/>
      <c r="R7" s="1"/>
      <c r="S7" s="1"/>
      <c r="T7" s="1"/>
      <c r="U7" s="1"/>
      <c r="V7" s="1"/>
      <c r="W7" s="1"/>
      <c r="X7" s="1"/>
      <c r="Y7" s="1"/>
      <c r="Z7" s="1"/>
      <c r="AA7" s="1"/>
    </row>
    <row r="9" spans="1:27" x14ac:dyDescent="0.25">
      <c r="A9" s="5" t="s">
        <v>15</v>
      </c>
      <c r="B9" s="16">
        <f>B10/2.5</f>
        <v>0</v>
      </c>
      <c r="C9" s="3"/>
      <c r="D9" s="3"/>
      <c r="E9" s="3"/>
      <c r="F9" s="3"/>
      <c r="G9" s="3"/>
      <c r="H9" s="3"/>
      <c r="I9" s="3"/>
      <c r="J9" s="3"/>
      <c r="K9" s="3"/>
      <c r="L9" s="3"/>
      <c r="M9" s="3"/>
      <c r="N9" s="3"/>
      <c r="O9" s="3"/>
    </row>
    <row r="10" spans="1:27" ht="15" customHeight="1" x14ac:dyDescent="0.25">
      <c r="A10" s="5" t="s">
        <v>1</v>
      </c>
      <c r="B10" s="4"/>
      <c r="C10" s="3"/>
      <c r="D10" s="3"/>
      <c r="E10" s="10" t="s">
        <v>40</v>
      </c>
      <c r="F10" s="6" t="str">
        <f>IF(AC31&gt;0,"yes","no")</f>
        <v>no</v>
      </c>
      <c r="G10" s="3"/>
      <c r="I10" s="3"/>
      <c r="J10" s="10" t="s">
        <v>30</v>
      </c>
      <c r="K10" s="6">
        <f>IF(F14&gt;AC40,F12+AC40,F14+F12)</f>
        <v>0</v>
      </c>
      <c r="L10" s="3"/>
      <c r="M10" s="27"/>
    </row>
    <row r="11" spans="1:27" x14ac:dyDescent="0.25">
      <c r="A11" s="5"/>
      <c r="B11" s="28"/>
      <c r="C11" s="1"/>
      <c r="D11" s="1"/>
      <c r="E11" s="1"/>
      <c r="F11" s="29"/>
      <c r="G11" s="3"/>
      <c r="I11" s="3"/>
      <c r="J11" s="10" t="s">
        <v>28</v>
      </c>
      <c r="K11" s="31">
        <v>1</v>
      </c>
      <c r="L11" s="3"/>
      <c r="M11" s="27"/>
    </row>
    <row r="12" spans="1:27" x14ac:dyDescent="0.25">
      <c r="A12" s="5"/>
      <c r="B12" s="28"/>
      <c r="C12" s="1"/>
      <c r="D12" s="1"/>
      <c r="E12" s="37" t="s">
        <v>41</v>
      </c>
      <c r="F12" s="11">
        <f>AC31</f>
        <v>0</v>
      </c>
      <c r="G12" s="3"/>
      <c r="I12" s="3"/>
      <c r="J12" s="10" t="s">
        <v>31</v>
      </c>
      <c r="K12" s="6">
        <f>K10*K11</f>
        <v>0</v>
      </c>
      <c r="L12" s="3"/>
      <c r="M12" s="27"/>
      <c r="N12" s="3"/>
      <c r="O12" s="3"/>
    </row>
    <row r="13" spans="1:27" x14ac:dyDescent="0.25">
      <c r="A13" s="3"/>
      <c r="B13" s="36"/>
      <c r="C13" s="7"/>
      <c r="D13" s="3"/>
      <c r="E13" s="10" t="s">
        <v>42</v>
      </c>
      <c r="F13" s="38" t="str">
        <f>IF(F12&gt;=0.6*B10,"Yes","No")</f>
        <v>Yes</v>
      </c>
      <c r="G13" s="3"/>
      <c r="I13" s="3"/>
      <c r="J13" s="10"/>
      <c r="K13" s="30"/>
      <c r="L13" s="3"/>
      <c r="M13" s="3"/>
      <c r="N13" s="3"/>
      <c r="O13" s="3"/>
    </row>
    <row r="14" spans="1:27" x14ac:dyDescent="0.25">
      <c r="A14" s="10"/>
      <c r="B14" s="3"/>
      <c r="C14" s="7"/>
      <c r="D14" s="3"/>
      <c r="E14" s="10" t="s">
        <v>43</v>
      </c>
      <c r="F14" s="11">
        <f>IF(F13="Yes",(B10-F12),((F12/0.6)-F12))</f>
        <v>0</v>
      </c>
      <c r="G14" s="3"/>
      <c r="I14" s="3"/>
      <c r="J14" s="10"/>
      <c r="L14" s="3"/>
      <c r="M14" s="9"/>
      <c r="N14" s="3"/>
      <c r="O14" s="3"/>
    </row>
    <row r="15" spans="1:27" x14ac:dyDescent="0.25">
      <c r="A15" s="3"/>
      <c r="B15" s="3"/>
      <c r="C15" s="7"/>
      <c r="D15" s="3"/>
      <c r="E15" s="3"/>
      <c r="F15" s="3"/>
      <c r="G15" s="3"/>
      <c r="I15" s="3"/>
      <c r="J15" s="10"/>
      <c r="L15" s="3"/>
      <c r="M15" s="3"/>
      <c r="N15" s="3"/>
      <c r="O15" s="3"/>
    </row>
    <row r="16" spans="1:27" x14ac:dyDescent="0.25">
      <c r="A16" s="44" t="s">
        <v>74</v>
      </c>
      <c r="B16" s="4"/>
      <c r="D16" s="3"/>
      <c r="E16" s="3"/>
      <c r="F16" s="3"/>
      <c r="G16" s="3"/>
      <c r="J16" s="10"/>
      <c r="L16" s="9" t="s">
        <v>44</v>
      </c>
      <c r="N16" s="3"/>
      <c r="O16" s="3"/>
    </row>
    <row r="17" spans="1:32" x14ac:dyDescent="0.25">
      <c r="A17" s="44" t="s">
        <v>66</v>
      </c>
      <c r="B17" s="45">
        <f>IF(B16&gt;100000,100000/12,B16/12)</f>
        <v>0</v>
      </c>
      <c r="D17" s="3"/>
      <c r="E17" s="3"/>
      <c r="F17" s="3"/>
      <c r="G17" s="3"/>
      <c r="H17" s="3"/>
      <c r="I17" s="3"/>
      <c r="J17" s="3"/>
      <c r="K17" s="3"/>
      <c r="L17" s="9" t="s">
        <v>45</v>
      </c>
      <c r="N17" s="3"/>
      <c r="O17" s="3"/>
    </row>
    <row r="18" spans="1:32" x14ac:dyDescent="0.25">
      <c r="A18" s="44" t="s">
        <v>120</v>
      </c>
      <c r="B18" s="45">
        <f>B17*2.5</f>
        <v>0</v>
      </c>
      <c r="C18" s="9" t="s">
        <v>124</v>
      </c>
      <c r="D18" s="3"/>
      <c r="E18" s="3"/>
      <c r="F18" s="3"/>
      <c r="G18" s="3"/>
      <c r="H18" s="3"/>
      <c r="I18" s="3"/>
      <c r="J18" s="3"/>
      <c r="K18" s="3"/>
      <c r="L18" s="3"/>
      <c r="M18" s="9"/>
      <c r="N18" s="3"/>
      <c r="O18" s="3"/>
    </row>
    <row r="19" spans="1:32" x14ac:dyDescent="0.25">
      <c r="A19" s="44"/>
      <c r="B19" s="47"/>
      <c r="C19" s="9"/>
      <c r="D19" s="3"/>
      <c r="E19" s="3"/>
      <c r="F19" s="3"/>
      <c r="G19" s="3"/>
      <c r="H19" s="3"/>
      <c r="I19" s="3"/>
      <c r="J19" s="3"/>
      <c r="K19" s="3"/>
      <c r="L19" s="3"/>
      <c r="M19" s="9"/>
      <c r="N19" s="3"/>
      <c r="O19" s="3"/>
    </row>
    <row r="20" spans="1:32" x14ac:dyDescent="0.25">
      <c r="A20" s="3"/>
      <c r="C20" s="3"/>
      <c r="D20" s="75" t="s">
        <v>26</v>
      </c>
      <c r="E20" s="76"/>
      <c r="F20" s="76"/>
      <c r="G20" s="76"/>
      <c r="H20" s="76"/>
      <c r="I20" s="76"/>
      <c r="J20" s="76"/>
      <c r="K20" s="76"/>
      <c r="L20" s="76"/>
      <c r="M20" s="76"/>
      <c r="N20" s="76"/>
      <c r="O20" s="76"/>
      <c r="P20" s="76"/>
      <c r="Q20" s="76"/>
      <c r="R20" s="76"/>
      <c r="S20" s="76"/>
      <c r="T20" s="76"/>
      <c r="U20" s="76"/>
      <c r="V20" s="76"/>
      <c r="W20" s="76"/>
      <c r="X20" s="76"/>
      <c r="Y20" s="76"/>
      <c r="Z20" s="76"/>
      <c r="AA20" s="76"/>
    </row>
    <row r="21" spans="1:32" x14ac:dyDescent="0.25">
      <c r="A21" s="3"/>
      <c r="B21" s="15" t="s">
        <v>0</v>
      </c>
      <c r="C21" s="3"/>
      <c r="D21" s="15" t="s">
        <v>5</v>
      </c>
      <c r="E21" s="15" t="s">
        <v>6</v>
      </c>
      <c r="F21" s="15" t="s">
        <v>7</v>
      </c>
      <c r="G21" s="15" t="s">
        <v>8</v>
      </c>
      <c r="H21" s="15" t="s">
        <v>9</v>
      </c>
      <c r="I21" s="15" t="s">
        <v>10</v>
      </c>
      <c r="J21" s="15" t="s">
        <v>11</v>
      </c>
      <c r="K21" s="15" t="s">
        <v>12</v>
      </c>
      <c r="L21" s="15" t="s">
        <v>48</v>
      </c>
      <c r="M21" s="15" t="s">
        <v>49</v>
      </c>
      <c r="N21" s="15" t="s">
        <v>50</v>
      </c>
      <c r="O21" s="15" t="s">
        <v>51</v>
      </c>
      <c r="P21" s="15" t="s">
        <v>52</v>
      </c>
      <c r="Q21" s="15" t="s">
        <v>53</v>
      </c>
      <c r="R21" s="15" t="s">
        <v>54</v>
      </c>
      <c r="S21" s="15" t="s">
        <v>55</v>
      </c>
      <c r="T21" s="15" t="s">
        <v>56</v>
      </c>
      <c r="U21" s="15" t="s">
        <v>57</v>
      </c>
      <c r="V21" s="15" t="s">
        <v>58</v>
      </c>
      <c r="W21" s="15" t="s">
        <v>59</v>
      </c>
      <c r="X21" s="15" t="s">
        <v>60</v>
      </c>
      <c r="Y21" s="15" t="s">
        <v>61</v>
      </c>
      <c r="Z21" s="15" t="s">
        <v>62</v>
      </c>
      <c r="AA21" s="15" t="s">
        <v>63</v>
      </c>
      <c r="AB21" s="15"/>
      <c r="AC21" s="15" t="s">
        <v>25</v>
      </c>
      <c r="AD21" s="3" t="s">
        <v>32</v>
      </c>
      <c r="AE21" s="15" t="s">
        <v>29</v>
      </c>
      <c r="AF21" s="3"/>
    </row>
    <row r="22" spans="1:32" x14ac:dyDescent="0.25">
      <c r="A22" s="22" t="s">
        <v>19</v>
      </c>
      <c r="B22" s="12"/>
      <c r="C22" s="3"/>
      <c r="D22" s="13">
        <v>44211</v>
      </c>
      <c r="E22" s="14">
        <f t="shared" ref="E22:J22" si="0">D22+7</f>
        <v>44218</v>
      </c>
      <c r="F22" s="14">
        <f t="shared" si="0"/>
        <v>44225</v>
      </c>
      <c r="G22" s="14">
        <f t="shared" si="0"/>
        <v>44232</v>
      </c>
      <c r="H22" s="14">
        <f t="shared" si="0"/>
        <v>44239</v>
      </c>
      <c r="I22" s="14">
        <f t="shared" si="0"/>
        <v>44246</v>
      </c>
      <c r="J22" s="14">
        <f t="shared" si="0"/>
        <v>44253</v>
      </c>
      <c r="K22" s="14">
        <f t="shared" ref="K22" si="1">J22+7</f>
        <v>44260</v>
      </c>
      <c r="L22" s="14">
        <f t="shared" ref="L22" si="2">K22+7</f>
        <v>44267</v>
      </c>
      <c r="M22" s="14">
        <f t="shared" ref="M22" si="3">L22+7</f>
        <v>44274</v>
      </c>
      <c r="N22" s="14">
        <f t="shared" ref="N22" si="4">M22+7</f>
        <v>44281</v>
      </c>
      <c r="O22" s="14">
        <f t="shared" ref="O22" si="5">N22+7</f>
        <v>44288</v>
      </c>
      <c r="P22" s="14">
        <f t="shared" ref="P22" si="6">O22+7</f>
        <v>44295</v>
      </c>
      <c r="Q22" s="14">
        <f t="shared" ref="Q22" si="7">P22+7</f>
        <v>44302</v>
      </c>
      <c r="R22" s="14">
        <f t="shared" ref="R22" si="8">Q22+7</f>
        <v>44309</v>
      </c>
      <c r="S22" s="14">
        <f t="shared" ref="S22" si="9">R22+7</f>
        <v>44316</v>
      </c>
      <c r="T22" s="14">
        <f t="shared" ref="T22" si="10">S22+7</f>
        <v>44323</v>
      </c>
      <c r="U22" s="14">
        <f t="shared" ref="U22" si="11">T22+7</f>
        <v>44330</v>
      </c>
      <c r="V22" s="14">
        <f t="shared" ref="V22" si="12">U22+7</f>
        <v>44337</v>
      </c>
      <c r="W22" s="14">
        <f t="shared" ref="W22" si="13">V22+7</f>
        <v>44344</v>
      </c>
      <c r="X22" s="14">
        <f t="shared" ref="X22" si="14">W22+7</f>
        <v>44351</v>
      </c>
      <c r="Y22" s="14">
        <f t="shared" ref="Y22" si="15">X22+7</f>
        <v>44358</v>
      </c>
      <c r="Z22" s="14">
        <f t="shared" ref="Z22" si="16">Y22+7</f>
        <v>44365</v>
      </c>
      <c r="AA22" s="14">
        <f t="shared" ref="AA22" si="17">Z22+7</f>
        <v>44372</v>
      </c>
      <c r="AB22" s="15"/>
      <c r="AC22" s="12"/>
      <c r="AD22" s="3"/>
      <c r="AE22" s="3"/>
      <c r="AF22" s="3"/>
    </row>
    <row r="23" spans="1:32" x14ac:dyDescent="0.25">
      <c r="A23" s="3" t="s">
        <v>21</v>
      </c>
      <c r="B23" s="18"/>
      <c r="C23" s="7"/>
      <c r="D23" s="18"/>
      <c r="E23" s="18"/>
      <c r="F23" s="18"/>
      <c r="G23" s="19"/>
      <c r="H23" s="18"/>
      <c r="I23" s="19"/>
      <c r="J23" s="18"/>
      <c r="K23" s="19"/>
      <c r="L23" s="19"/>
      <c r="M23" s="19"/>
      <c r="N23" s="19"/>
      <c r="O23" s="19"/>
      <c r="P23" s="19"/>
      <c r="Q23" s="19"/>
      <c r="R23" s="19"/>
      <c r="S23" s="19"/>
      <c r="T23" s="19"/>
      <c r="U23" s="19"/>
      <c r="V23" s="19"/>
      <c r="W23" s="19"/>
      <c r="X23" s="19"/>
      <c r="Y23" s="19"/>
      <c r="Z23" s="19"/>
      <c r="AA23" s="19"/>
      <c r="AB23" s="7"/>
      <c r="AC23" s="11">
        <f>SUM(D23:AA23)</f>
        <v>0</v>
      </c>
      <c r="AD23" s="11">
        <f t="shared" ref="AD23:AD31" si="18">AC23-B23</f>
        <v>0</v>
      </c>
      <c r="AE23" s="3"/>
      <c r="AF23" s="3"/>
    </row>
    <row r="24" spans="1:32" x14ac:dyDescent="0.25">
      <c r="A24" s="3" t="s">
        <v>83</v>
      </c>
      <c r="B24" s="18">
        <f>B18</f>
        <v>0</v>
      </c>
      <c r="C24" s="7"/>
      <c r="D24" s="18"/>
      <c r="E24" s="19"/>
      <c r="F24" s="19"/>
      <c r="G24" s="19"/>
      <c r="H24" s="18"/>
      <c r="I24" s="19"/>
      <c r="J24" s="18"/>
      <c r="K24" s="19"/>
      <c r="L24" s="19"/>
      <c r="M24" s="19"/>
      <c r="N24" s="19"/>
      <c r="O24" s="19"/>
      <c r="P24" s="19"/>
      <c r="Q24" s="19"/>
      <c r="R24" s="19"/>
      <c r="S24" s="19"/>
      <c r="T24" s="19"/>
      <c r="U24" s="19"/>
      <c r="V24" s="19"/>
      <c r="W24" s="19"/>
      <c r="X24" s="19"/>
      <c r="Y24" s="19"/>
      <c r="Z24" s="19"/>
      <c r="AA24" s="19"/>
      <c r="AB24" s="7"/>
      <c r="AC24" s="11">
        <f>SUM(D24:AA24)</f>
        <v>0</v>
      </c>
      <c r="AD24" s="11">
        <f t="shared" ref="AD24" si="19">AC24-B24</f>
        <v>0</v>
      </c>
      <c r="AE24" s="3"/>
      <c r="AF24" s="3"/>
    </row>
    <row r="25" spans="1:32" x14ac:dyDescent="0.25">
      <c r="A25" s="3" t="s">
        <v>22</v>
      </c>
      <c r="B25" s="18"/>
      <c r="C25" s="7"/>
      <c r="D25" s="18"/>
      <c r="E25" s="19"/>
      <c r="F25" s="19"/>
      <c r="G25" s="19"/>
      <c r="H25" s="18"/>
      <c r="I25" s="19"/>
      <c r="J25" s="18"/>
      <c r="K25" s="18"/>
      <c r="L25" s="18"/>
      <c r="M25" s="18"/>
      <c r="N25" s="18"/>
      <c r="O25" s="18"/>
      <c r="P25" s="18"/>
      <c r="Q25" s="18"/>
      <c r="R25" s="18"/>
      <c r="S25" s="18"/>
      <c r="T25" s="18"/>
      <c r="U25" s="18"/>
      <c r="V25" s="18"/>
      <c r="W25" s="18"/>
      <c r="X25" s="18"/>
      <c r="Y25" s="18"/>
      <c r="Z25" s="18"/>
      <c r="AA25" s="18"/>
      <c r="AB25" s="7"/>
      <c r="AC25" s="11">
        <f t="shared" ref="AC25:AC30" si="20">SUM(D25:AA25)</f>
        <v>0</v>
      </c>
      <c r="AD25" s="11">
        <f t="shared" si="18"/>
        <v>0</v>
      </c>
      <c r="AE25" s="3"/>
      <c r="AF25" s="3"/>
    </row>
    <row r="26" spans="1:32" x14ac:dyDescent="0.25">
      <c r="A26" s="3" t="s">
        <v>23</v>
      </c>
      <c r="B26" s="18"/>
      <c r="C26" s="7"/>
      <c r="D26" s="18"/>
      <c r="E26" s="19"/>
      <c r="F26" s="19"/>
      <c r="G26" s="19"/>
      <c r="H26" s="18"/>
      <c r="I26" s="19"/>
      <c r="J26" s="18"/>
      <c r="K26" s="18"/>
      <c r="L26" s="18"/>
      <c r="M26" s="18"/>
      <c r="N26" s="18"/>
      <c r="O26" s="18"/>
      <c r="P26" s="18"/>
      <c r="Q26" s="18"/>
      <c r="R26" s="18"/>
      <c r="S26" s="18"/>
      <c r="T26" s="18"/>
      <c r="U26" s="18"/>
      <c r="V26" s="18"/>
      <c r="W26" s="18"/>
      <c r="X26" s="18"/>
      <c r="Y26" s="18"/>
      <c r="Z26" s="18"/>
      <c r="AA26" s="18"/>
      <c r="AB26" s="7"/>
      <c r="AC26" s="11">
        <f>SUM(D26:AA26)</f>
        <v>0</v>
      </c>
      <c r="AD26" s="11">
        <f t="shared" si="18"/>
        <v>0</v>
      </c>
      <c r="AE26" s="3"/>
      <c r="AF26" s="3"/>
    </row>
    <row r="27" spans="1:32" x14ac:dyDescent="0.25">
      <c r="A27" s="3" t="s">
        <v>77</v>
      </c>
      <c r="B27" s="18"/>
      <c r="C27" s="7"/>
      <c r="D27" s="18"/>
      <c r="E27" s="19"/>
      <c r="F27" s="18"/>
      <c r="G27" s="18"/>
      <c r="H27" s="18"/>
      <c r="I27" s="18"/>
      <c r="J27" s="18"/>
      <c r="K27" s="18"/>
      <c r="L27" s="18"/>
      <c r="M27" s="18"/>
      <c r="N27" s="18"/>
      <c r="O27" s="18"/>
      <c r="P27" s="18"/>
      <c r="Q27" s="18"/>
      <c r="R27" s="18"/>
      <c r="S27" s="18"/>
      <c r="T27" s="18"/>
      <c r="U27" s="18"/>
      <c r="V27" s="18"/>
      <c r="W27" s="18"/>
      <c r="X27" s="18"/>
      <c r="Y27" s="18"/>
      <c r="Z27" s="18"/>
      <c r="AA27" s="18"/>
      <c r="AB27" s="7"/>
      <c r="AC27" s="11">
        <f t="shared" si="20"/>
        <v>0</v>
      </c>
      <c r="AD27" s="11">
        <f t="shared" si="18"/>
        <v>0</v>
      </c>
      <c r="AE27" s="3"/>
      <c r="AF27" s="39"/>
    </row>
    <row r="28" spans="1:32" x14ac:dyDescent="0.25">
      <c r="A28" s="3" t="s">
        <v>17</v>
      </c>
      <c r="B28" s="18"/>
      <c r="C28" s="7"/>
      <c r="D28" s="18"/>
      <c r="E28" s="19"/>
      <c r="F28" s="18"/>
      <c r="G28" s="18"/>
      <c r="H28" s="18"/>
      <c r="I28" s="18"/>
      <c r="J28" s="18"/>
      <c r="K28" s="18"/>
      <c r="L28" s="18"/>
      <c r="M28" s="18"/>
      <c r="N28" s="18"/>
      <c r="O28" s="18"/>
      <c r="P28" s="18"/>
      <c r="Q28" s="18"/>
      <c r="R28" s="18"/>
      <c r="S28" s="18"/>
      <c r="T28" s="18"/>
      <c r="U28" s="18"/>
      <c r="V28" s="18"/>
      <c r="W28" s="18"/>
      <c r="X28" s="18"/>
      <c r="Y28" s="18"/>
      <c r="Z28" s="18"/>
      <c r="AA28" s="18"/>
      <c r="AB28" s="7"/>
      <c r="AC28" s="11">
        <f t="shared" si="20"/>
        <v>0</v>
      </c>
      <c r="AD28" s="11">
        <f t="shared" si="18"/>
        <v>0</v>
      </c>
      <c r="AE28" s="3"/>
      <c r="AF28" s="3"/>
    </row>
    <row r="29" spans="1:32" x14ac:dyDescent="0.25">
      <c r="A29" s="3" t="s">
        <v>24</v>
      </c>
      <c r="B29" s="21"/>
      <c r="C29" s="7"/>
      <c r="D29" s="21"/>
      <c r="E29" s="23"/>
      <c r="F29" s="21"/>
      <c r="G29" s="21"/>
      <c r="H29" s="21"/>
      <c r="I29" s="21"/>
      <c r="J29" s="21"/>
      <c r="K29" s="21"/>
      <c r="L29" s="21"/>
      <c r="M29" s="21"/>
      <c r="N29" s="21"/>
      <c r="O29" s="21"/>
      <c r="P29" s="21"/>
      <c r="Q29" s="21"/>
      <c r="R29" s="21"/>
      <c r="S29" s="21"/>
      <c r="T29" s="21"/>
      <c r="U29" s="21"/>
      <c r="V29" s="21"/>
      <c r="W29" s="21"/>
      <c r="X29" s="21"/>
      <c r="Y29" s="21"/>
      <c r="Z29" s="21"/>
      <c r="AA29" s="21"/>
      <c r="AB29" s="7"/>
      <c r="AC29" s="11">
        <f t="shared" si="20"/>
        <v>0</v>
      </c>
      <c r="AD29" s="11">
        <f t="shared" si="18"/>
        <v>0</v>
      </c>
      <c r="AE29" s="3"/>
      <c r="AF29" s="3"/>
    </row>
    <row r="30" spans="1:32" x14ac:dyDescent="0.25">
      <c r="A30" s="3" t="s">
        <v>18</v>
      </c>
      <c r="B30" s="18">
        <v>0</v>
      </c>
      <c r="C30" s="7"/>
      <c r="D30" s="18"/>
      <c r="E30" s="18"/>
      <c r="F30" s="18"/>
      <c r="G30" s="18"/>
      <c r="H30" s="18"/>
      <c r="I30" s="18"/>
      <c r="J30" s="18"/>
      <c r="K30" s="18"/>
      <c r="L30" s="18"/>
      <c r="M30" s="18"/>
      <c r="N30" s="18"/>
      <c r="O30" s="18"/>
      <c r="P30" s="18"/>
      <c r="Q30" s="18"/>
      <c r="R30" s="18"/>
      <c r="S30" s="18"/>
      <c r="T30" s="18"/>
      <c r="U30" s="18"/>
      <c r="V30" s="18"/>
      <c r="W30" s="18"/>
      <c r="X30" s="18"/>
      <c r="Y30" s="18"/>
      <c r="Z30" s="18"/>
      <c r="AA30" s="18"/>
      <c r="AB30" s="7"/>
      <c r="AC30" s="11">
        <f t="shared" si="20"/>
        <v>0</v>
      </c>
      <c r="AD30" s="11">
        <f t="shared" si="18"/>
        <v>0</v>
      </c>
      <c r="AE30" s="3"/>
      <c r="AF30" s="3"/>
    </row>
    <row r="31" spans="1:32" ht="15.75" thickBot="1" x14ac:dyDescent="0.3">
      <c r="A31" s="3"/>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33">
        <f>SUM(AC23:AC30)</f>
        <v>0</v>
      </c>
      <c r="AD31" s="33">
        <f t="shared" si="18"/>
        <v>0</v>
      </c>
      <c r="AE31" s="34" t="e">
        <f>AC31/AC42</f>
        <v>#DIV/0!</v>
      </c>
      <c r="AF31" s="3"/>
    </row>
    <row r="32" spans="1:32" ht="15.75" thickTop="1" x14ac:dyDescent="0.25">
      <c r="A32" s="22" t="s">
        <v>82</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3"/>
      <c r="AD32" s="3"/>
      <c r="AF32" s="3"/>
    </row>
    <row r="33" spans="1:32" x14ac:dyDescent="0.25">
      <c r="A33" s="3" t="s">
        <v>2</v>
      </c>
      <c r="B33" s="24">
        <v>0</v>
      </c>
      <c r="C33" s="7"/>
      <c r="D33" s="18"/>
      <c r="E33" s="18"/>
      <c r="F33" s="18"/>
      <c r="G33" s="18"/>
      <c r="H33" s="18"/>
      <c r="I33" s="18"/>
      <c r="J33" s="18"/>
      <c r="K33" s="18"/>
      <c r="L33" s="18"/>
      <c r="M33" s="18"/>
      <c r="N33" s="18"/>
      <c r="O33" s="18"/>
      <c r="P33" s="18"/>
      <c r="Q33" s="18"/>
      <c r="R33" s="18"/>
      <c r="S33" s="18"/>
      <c r="T33" s="18"/>
      <c r="U33" s="18"/>
      <c r="V33" s="18"/>
      <c r="W33" s="18"/>
      <c r="X33" s="18"/>
      <c r="Y33" s="18"/>
      <c r="Z33" s="18"/>
      <c r="AA33" s="18"/>
      <c r="AB33" s="7"/>
      <c r="AC33" s="11">
        <f>SUM(D33:AA33)</f>
        <v>0</v>
      </c>
      <c r="AD33" s="11">
        <f>AC33-B33</f>
        <v>0</v>
      </c>
      <c r="AE33" s="3"/>
      <c r="AF33" s="3"/>
    </row>
    <row r="34" spans="1:32" x14ac:dyDescent="0.25">
      <c r="A34" s="3" t="s">
        <v>3</v>
      </c>
      <c r="B34" s="24">
        <v>0</v>
      </c>
      <c r="C34" s="7"/>
      <c r="D34" s="24"/>
      <c r="E34" s="25"/>
      <c r="F34" s="25"/>
      <c r="G34" s="24"/>
      <c r="H34" s="25"/>
      <c r="I34" s="24"/>
      <c r="J34" s="25"/>
      <c r="K34" s="25"/>
      <c r="L34" s="25"/>
      <c r="M34" s="25"/>
      <c r="N34" s="25"/>
      <c r="O34" s="25"/>
      <c r="P34" s="25"/>
      <c r="Q34" s="25"/>
      <c r="R34" s="25"/>
      <c r="S34" s="25"/>
      <c r="T34" s="25"/>
      <c r="U34" s="25"/>
      <c r="V34" s="25"/>
      <c r="W34" s="25"/>
      <c r="X34" s="25"/>
      <c r="Y34" s="25"/>
      <c r="Z34" s="25"/>
      <c r="AA34" s="25"/>
      <c r="AB34" s="7"/>
      <c r="AC34" s="11">
        <f t="shared" ref="AC34" si="21">SUM(D34:AA34)</f>
        <v>0</v>
      </c>
      <c r="AD34" s="11">
        <f>AC34-B34</f>
        <v>0</v>
      </c>
      <c r="AE34" s="3"/>
      <c r="AF34" s="3"/>
    </row>
    <row r="35" spans="1:32" x14ac:dyDescent="0.25">
      <c r="A35" s="3" t="s">
        <v>4</v>
      </c>
      <c r="B35" s="24">
        <v>0</v>
      </c>
      <c r="C35" s="7"/>
      <c r="D35" s="18"/>
      <c r="E35" s="19"/>
      <c r="F35" s="18"/>
      <c r="G35" s="18"/>
      <c r="H35" s="18"/>
      <c r="I35" s="18"/>
      <c r="J35" s="18"/>
      <c r="K35" s="18"/>
      <c r="L35" s="18"/>
      <c r="M35" s="18"/>
      <c r="N35" s="18"/>
      <c r="O35" s="18"/>
      <c r="P35" s="18"/>
      <c r="Q35" s="18"/>
      <c r="R35" s="18"/>
      <c r="S35" s="18"/>
      <c r="T35" s="18"/>
      <c r="U35" s="18"/>
      <c r="V35" s="18"/>
      <c r="W35" s="18"/>
      <c r="X35" s="18"/>
      <c r="Y35" s="18"/>
      <c r="Z35" s="18"/>
      <c r="AA35" s="18"/>
      <c r="AB35" s="7"/>
      <c r="AC35" s="11">
        <f>SUM(D35:AA35)</f>
        <v>0</v>
      </c>
      <c r="AD35" s="11">
        <f>AC35-B35</f>
        <v>0</v>
      </c>
      <c r="AE35" s="3"/>
      <c r="AF35" s="3"/>
    </row>
    <row r="36" spans="1:32" x14ac:dyDescent="0.25">
      <c r="A36" s="3" t="s">
        <v>78</v>
      </c>
      <c r="B36" s="24">
        <v>0</v>
      </c>
      <c r="C36" s="7"/>
      <c r="D36" s="18"/>
      <c r="E36" s="19"/>
      <c r="F36" s="18"/>
      <c r="G36" s="18"/>
      <c r="H36" s="18"/>
      <c r="I36" s="18"/>
      <c r="J36" s="18"/>
      <c r="K36" s="18"/>
      <c r="L36" s="18"/>
      <c r="M36" s="18"/>
      <c r="N36" s="18"/>
      <c r="O36" s="18"/>
      <c r="P36" s="18"/>
      <c r="Q36" s="18"/>
      <c r="R36" s="18"/>
      <c r="S36" s="18"/>
      <c r="T36" s="18"/>
      <c r="U36" s="18"/>
      <c r="V36" s="18"/>
      <c r="W36" s="18"/>
      <c r="X36" s="18"/>
      <c r="Y36" s="18"/>
      <c r="Z36" s="18"/>
      <c r="AA36" s="18"/>
      <c r="AB36" s="7"/>
      <c r="AC36" s="11">
        <f t="shared" ref="AC36:AC39" si="22">SUM(D36:AA36)</f>
        <v>0</v>
      </c>
      <c r="AD36" s="11">
        <f t="shared" ref="AD36:AD39" si="23">AC36-B36</f>
        <v>0</v>
      </c>
      <c r="AE36" s="3"/>
      <c r="AF36" s="3"/>
    </row>
    <row r="37" spans="1:32" x14ac:dyDescent="0.25">
      <c r="A37" s="3" t="s">
        <v>79</v>
      </c>
      <c r="B37" s="24">
        <v>0</v>
      </c>
      <c r="C37" s="7"/>
      <c r="D37" s="18"/>
      <c r="E37" s="19"/>
      <c r="F37" s="18"/>
      <c r="G37" s="18"/>
      <c r="H37" s="18"/>
      <c r="I37" s="18"/>
      <c r="J37" s="18"/>
      <c r="K37" s="18"/>
      <c r="L37" s="18"/>
      <c r="M37" s="18"/>
      <c r="N37" s="18"/>
      <c r="O37" s="18"/>
      <c r="P37" s="18"/>
      <c r="Q37" s="18"/>
      <c r="R37" s="18"/>
      <c r="S37" s="18"/>
      <c r="T37" s="18"/>
      <c r="U37" s="18"/>
      <c r="V37" s="18"/>
      <c r="W37" s="18"/>
      <c r="X37" s="18"/>
      <c r="Y37" s="18"/>
      <c r="Z37" s="18"/>
      <c r="AA37" s="18"/>
      <c r="AB37" s="7"/>
      <c r="AC37" s="11">
        <f t="shared" si="22"/>
        <v>0</v>
      </c>
      <c r="AD37" s="11">
        <f t="shared" si="23"/>
        <v>0</v>
      </c>
      <c r="AE37" s="3"/>
      <c r="AF37" s="3"/>
    </row>
    <row r="38" spans="1:32" x14ac:dyDescent="0.25">
      <c r="A38" s="3" t="s">
        <v>80</v>
      </c>
      <c r="B38" s="24">
        <v>0</v>
      </c>
      <c r="C38" s="7"/>
      <c r="D38" s="18"/>
      <c r="E38" s="19"/>
      <c r="F38" s="18"/>
      <c r="G38" s="18"/>
      <c r="H38" s="18"/>
      <c r="I38" s="18"/>
      <c r="J38" s="18"/>
      <c r="K38" s="18"/>
      <c r="L38" s="18"/>
      <c r="M38" s="18"/>
      <c r="N38" s="18"/>
      <c r="O38" s="18"/>
      <c r="P38" s="18"/>
      <c r="Q38" s="18"/>
      <c r="R38" s="18"/>
      <c r="S38" s="18"/>
      <c r="T38" s="18"/>
      <c r="U38" s="18"/>
      <c r="V38" s="18"/>
      <c r="W38" s="18"/>
      <c r="X38" s="18"/>
      <c r="Y38" s="18"/>
      <c r="Z38" s="18"/>
      <c r="AA38" s="18"/>
      <c r="AB38" s="7"/>
      <c r="AC38" s="11">
        <f t="shared" si="22"/>
        <v>0</v>
      </c>
      <c r="AD38" s="11">
        <f t="shared" si="23"/>
        <v>0</v>
      </c>
      <c r="AE38" s="3"/>
      <c r="AF38" s="3"/>
    </row>
    <row r="39" spans="1:32" x14ac:dyDescent="0.25">
      <c r="A39" s="3" t="s">
        <v>81</v>
      </c>
      <c r="B39" s="24">
        <v>0</v>
      </c>
      <c r="C39" s="7"/>
      <c r="D39" s="18"/>
      <c r="E39" s="19"/>
      <c r="F39" s="18"/>
      <c r="G39" s="18"/>
      <c r="H39" s="18"/>
      <c r="I39" s="18"/>
      <c r="J39" s="18"/>
      <c r="K39" s="18"/>
      <c r="L39" s="18"/>
      <c r="M39" s="18"/>
      <c r="N39" s="18"/>
      <c r="O39" s="18"/>
      <c r="P39" s="18"/>
      <c r="Q39" s="18"/>
      <c r="R39" s="18"/>
      <c r="S39" s="18"/>
      <c r="T39" s="18"/>
      <c r="U39" s="18"/>
      <c r="V39" s="18"/>
      <c r="W39" s="18"/>
      <c r="X39" s="18"/>
      <c r="Y39" s="18"/>
      <c r="Z39" s="18"/>
      <c r="AA39" s="18"/>
      <c r="AB39" s="7"/>
      <c r="AC39" s="11">
        <f t="shared" si="22"/>
        <v>0</v>
      </c>
      <c r="AD39" s="11">
        <f t="shared" si="23"/>
        <v>0</v>
      </c>
      <c r="AE39" s="3"/>
      <c r="AF39" s="3"/>
    </row>
    <row r="40" spans="1:32" ht="15.75" thickBot="1" x14ac:dyDescent="0.3">
      <c r="A40" s="3" t="s">
        <v>39</v>
      </c>
      <c r="B40" s="20">
        <v>0</v>
      </c>
      <c r="C40" s="7"/>
      <c r="D40" s="18"/>
      <c r="E40" s="19"/>
      <c r="F40" s="18"/>
      <c r="G40" s="18"/>
      <c r="H40" s="18"/>
      <c r="I40" s="18"/>
      <c r="J40" s="18"/>
      <c r="K40" s="18"/>
      <c r="L40" s="18"/>
      <c r="M40" s="18"/>
      <c r="N40" s="18"/>
      <c r="O40" s="18"/>
      <c r="P40" s="18"/>
      <c r="Q40" s="18"/>
      <c r="R40" s="18"/>
      <c r="S40" s="18"/>
      <c r="T40" s="18"/>
      <c r="U40" s="18"/>
      <c r="V40" s="18"/>
      <c r="W40" s="18"/>
      <c r="X40" s="18"/>
      <c r="Y40" s="18"/>
      <c r="Z40" s="18"/>
      <c r="AA40" s="18"/>
      <c r="AB40" s="7"/>
      <c r="AC40" s="33">
        <f>SUM(AC33:AC39)</f>
        <v>0</v>
      </c>
      <c r="AD40" s="33">
        <f>AC40-B40</f>
        <v>0</v>
      </c>
      <c r="AE40" s="34" t="e">
        <f>AC40/AC42</f>
        <v>#DIV/0!</v>
      </c>
      <c r="AF40" s="3"/>
    </row>
    <row r="41" spans="1:32" x14ac:dyDescent="0.25">
      <c r="A41" s="3"/>
      <c r="C41" s="7"/>
      <c r="D41" s="7"/>
      <c r="E41" s="7"/>
      <c r="F41" s="7"/>
      <c r="G41" s="7"/>
      <c r="H41" s="7"/>
      <c r="I41" s="7"/>
      <c r="J41" s="7"/>
      <c r="K41" s="7"/>
      <c r="L41" s="7"/>
      <c r="M41" s="7"/>
      <c r="N41" s="7"/>
      <c r="O41" s="7"/>
      <c r="P41" s="7"/>
      <c r="Q41" s="7"/>
      <c r="R41" s="7"/>
      <c r="S41" s="7"/>
      <c r="T41" s="7"/>
      <c r="U41" s="7"/>
      <c r="V41" s="7"/>
      <c r="W41" s="7"/>
      <c r="X41" s="7"/>
      <c r="Y41" s="7"/>
      <c r="Z41" s="7"/>
      <c r="AA41" s="7"/>
      <c r="AB41" s="7"/>
      <c r="AC41" s="3"/>
      <c r="AD41" s="3"/>
      <c r="AE41" s="3"/>
      <c r="AF41" s="3"/>
    </row>
    <row r="42" spans="1:32" ht="15.75" thickBot="1" x14ac:dyDescent="0.3">
      <c r="A42" s="3" t="s">
        <v>13</v>
      </c>
      <c r="B42" s="32">
        <f>SUM(B23:B40)</f>
        <v>0</v>
      </c>
      <c r="C42" s="7"/>
      <c r="D42" s="35">
        <f>SUM(D23:D40)</f>
        <v>0</v>
      </c>
      <c r="E42" s="35">
        <f t="shared" ref="E42:J42" si="24">SUM(E23:E40)</f>
        <v>0</v>
      </c>
      <c r="F42" s="35">
        <f t="shared" si="24"/>
        <v>0</v>
      </c>
      <c r="G42" s="35">
        <f t="shared" si="24"/>
        <v>0</v>
      </c>
      <c r="H42" s="35">
        <f t="shared" si="24"/>
        <v>0</v>
      </c>
      <c r="I42" s="35">
        <f t="shared" si="24"/>
        <v>0</v>
      </c>
      <c r="J42" s="35">
        <f t="shared" si="24"/>
        <v>0</v>
      </c>
      <c r="K42" s="35"/>
      <c r="L42" s="35"/>
      <c r="M42" s="35"/>
      <c r="N42" s="35"/>
      <c r="O42" s="35"/>
      <c r="P42" s="35"/>
      <c r="Q42" s="35"/>
      <c r="R42" s="35"/>
      <c r="S42" s="35"/>
      <c r="T42" s="35"/>
      <c r="U42" s="35"/>
      <c r="V42" s="35"/>
      <c r="W42" s="35"/>
      <c r="X42" s="35"/>
      <c r="Y42" s="35"/>
      <c r="Z42" s="35"/>
      <c r="AA42" s="35"/>
      <c r="AB42" s="7"/>
      <c r="AC42" s="33">
        <f>SUM(AC40+AC31)</f>
        <v>0</v>
      </c>
      <c r="AD42" s="33">
        <f>AC42-B42</f>
        <v>0</v>
      </c>
      <c r="AE42" s="34" t="e">
        <f>AE31+AE40</f>
        <v>#DIV/0!</v>
      </c>
      <c r="AF42" s="3"/>
    </row>
    <row r="43" spans="1:32" ht="15.75" thickTop="1" x14ac:dyDescent="0.25">
      <c r="C43" s="7"/>
      <c r="D43" s="7"/>
      <c r="E43" s="7"/>
      <c r="F43" s="7"/>
      <c r="G43" s="7"/>
      <c r="H43" s="7"/>
      <c r="I43" s="7"/>
      <c r="J43" s="7"/>
      <c r="K43" s="7"/>
      <c r="L43" s="7"/>
      <c r="M43" s="3"/>
      <c r="N43" s="3"/>
      <c r="O43" s="3"/>
    </row>
    <row r="44" spans="1:32" x14ac:dyDescent="0.25">
      <c r="A44" s="3" t="s">
        <v>20</v>
      </c>
      <c r="B44" s="35">
        <f>IF((B10-B42)&lt;0,0,B10-B42)</f>
        <v>0</v>
      </c>
      <c r="C44" s="8"/>
      <c r="D44" s="8"/>
      <c r="E44" s="8"/>
      <c r="F44" s="8"/>
      <c r="G44" s="8"/>
      <c r="H44" s="8"/>
      <c r="I44" s="8"/>
      <c r="J44" s="8"/>
      <c r="K44" s="8"/>
      <c r="L44" s="8"/>
      <c r="M44" s="3"/>
      <c r="N44" s="3"/>
      <c r="O44" s="3"/>
    </row>
    <row r="45" spans="1:32" x14ac:dyDescent="0.25">
      <c r="A45" s="3"/>
      <c r="B45" s="3"/>
      <c r="C45" s="3"/>
      <c r="D45" s="3"/>
      <c r="E45" s="3"/>
      <c r="F45" s="3"/>
      <c r="G45" s="3"/>
      <c r="H45" s="3"/>
      <c r="I45" s="3"/>
      <c r="J45" s="3"/>
      <c r="K45" s="3"/>
      <c r="L45" s="3"/>
      <c r="M45" s="3"/>
      <c r="N45" s="3"/>
      <c r="O45" s="3"/>
    </row>
    <row r="47" spans="1:32" ht="14.45" customHeight="1" x14ac:dyDescent="0.25">
      <c r="A47" s="77" t="s">
        <v>37</v>
      </c>
      <c r="B47" s="77"/>
      <c r="C47" s="77"/>
      <c r="D47" s="77"/>
      <c r="E47" s="77"/>
      <c r="F47" s="77"/>
      <c r="G47" s="77"/>
      <c r="H47" s="77"/>
      <c r="I47" s="77"/>
      <c r="J47" s="77"/>
      <c r="K47" s="77"/>
      <c r="L47" s="3"/>
      <c r="M47" s="3"/>
      <c r="N47" s="3"/>
      <c r="O47" s="3"/>
    </row>
    <row r="48" spans="1:32" x14ac:dyDescent="0.25">
      <c r="A48" s="77"/>
      <c r="B48" s="77"/>
      <c r="C48" s="77"/>
      <c r="D48" s="77"/>
      <c r="E48" s="77"/>
      <c r="F48" s="77"/>
      <c r="G48" s="77"/>
      <c r="H48" s="77"/>
      <c r="I48" s="77"/>
      <c r="J48" s="77"/>
      <c r="K48" s="77"/>
      <c r="L48" s="3"/>
      <c r="M48" s="3"/>
      <c r="N48" s="3"/>
      <c r="O48" s="3"/>
    </row>
    <row r="49" spans="1:11" x14ac:dyDescent="0.25">
      <c r="A49" s="77"/>
      <c r="B49" s="77"/>
      <c r="C49" s="77"/>
      <c r="D49" s="77"/>
      <c r="E49" s="77"/>
      <c r="F49" s="77"/>
      <c r="G49" s="77"/>
      <c r="H49" s="77"/>
      <c r="I49" s="77"/>
      <c r="J49" s="77"/>
      <c r="K49" s="77"/>
    </row>
  </sheetData>
  <mergeCells count="2">
    <mergeCell ref="A47:K49"/>
    <mergeCell ref="D20:AA20"/>
  </mergeCells>
  <phoneticPr fontId="12" type="noConversion"/>
  <hyperlinks>
    <hyperlink ref="D2" r:id="rId1" display="Book a call here: https://Claracfo.as.me/claritysessions " xr:uid="{0EA6E2B6-EA5D-4A59-A9F6-F47069AF25D7}"/>
  </hyperlinks>
  <pageMargins left="0.7" right="0.7"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9E303-67FE-4C8C-81B9-BEF4B79DF918}">
  <sheetPr>
    <tabColor rgb="FFFFC000"/>
  </sheetPr>
  <dimension ref="A1:AF48"/>
  <sheetViews>
    <sheetView showGridLines="0" topLeftCell="A13" workbookViewId="0">
      <selection activeCell="A21" sqref="A21:A29"/>
    </sheetView>
  </sheetViews>
  <sheetFormatPr defaultRowHeight="15" x14ac:dyDescent="0.25"/>
  <cols>
    <col min="1" max="1" width="68.28515625" customWidth="1"/>
    <col min="2" max="2" width="12.140625" customWidth="1"/>
    <col min="3" max="3" width="3" customWidth="1"/>
    <col min="4" max="4" width="9.85546875" bestFit="1" customWidth="1"/>
    <col min="5" max="5" width="11.28515625" customWidth="1"/>
    <col min="6" max="7" width="10.28515625" bestFit="1" customWidth="1"/>
    <col min="8" max="8" width="9.85546875" bestFit="1" customWidth="1"/>
    <col min="9" max="9" width="10.28515625" bestFit="1" customWidth="1"/>
    <col min="10" max="10" width="9.85546875" bestFit="1" customWidth="1"/>
    <col min="11" max="11" width="10.5703125" bestFit="1" customWidth="1"/>
    <col min="12" max="12" width="10.5703125" customWidth="1"/>
    <col min="13" max="13" width="10.28515625" bestFit="1" customWidth="1"/>
    <col min="14" max="14" width="9.5703125" bestFit="1" customWidth="1"/>
    <col min="15" max="15" width="11.28515625" customWidth="1"/>
    <col min="16" max="16" width="9.42578125" bestFit="1" customWidth="1"/>
    <col min="28" max="28" width="2.7109375" customWidth="1"/>
  </cols>
  <sheetData>
    <row r="1" spans="1:27" s="3" customFormat="1" ht="12.75" x14ac:dyDescent="0.2">
      <c r="A1" s="1"/>
      <c r="B1" s="1"/>
      <c r="C1" s="1"/>
      <c r="D1" s="2" t="s">
        <v>14</v>
      </c>
      <c r="E1" s="1"/>
      <c r="F1" s="1"/>
      <c r="G1" s="1"/>
      <c r="H1" s="1"/>
      <c r="I1" s="1"/>
      <c r="J1" s="1"/>
      <c r="K1" s="1"/>
      <c r="L1" s="1"/>
      <c r="M1" s="1"/>
      <c r="N1" s="1"/>
      <c r="O1" s="1"/>
      <c r="P1" s="1"/>
      <c r="Q1" s="1"/>
      <c r="R1" s="1"/>
      <c r="S1" s="1"/>
      <c r="T1" s="1"/>
      <c r="U1" s="1"/>
      <c r="V1" s="1"/>
      <c r="W1" s="1"/>
      <c r="X1" s="1"/>
      <c r="Y1" s="1"/>
      <c r="Z1" s="1"/>
      <c r="AA1" s="1"/>
    </row>
    <row r="2" spans="1:27" s="3" customFormat="1" x14ac:dyDescent="0.25">
      <c r="A2" s="1"/>
      <c r="B2" s="1"/>
      <c r="C2" s="1"/>
      <c r="D2" s="17" t="s">
        <v>16</v>
      </c>
      <c r="E2" s="1"/>
      <c r="F2" s="1"/>
      <c r="G2" s="1"/>
      <c r="H2" s="1"/>
      <c r="I2" s="1"/>
      <c r="J2" s="1"/>
      <c r="K2" s="1"/>
      <c r="L2" s="1"/>
      <c r="M2" s="1"/>
      <c r="N2" s="1"/>
      <c r="O2" s="1"/>
      <c r="P2" s="1"/>
      <c r="Q2" s="1"/>
      <c r="R2" s="1"/>
      <c r="S2" s="1"/>
      <c r="T2" s="1"/>
      <c r="U2" s="1"/>
      <c r="V2" s="1"/>
      <c r="W2" s="1"/>
      <c r="X2" s="1"/>
      <c r="Y2" s="1"/>
      <c r="Z2" s="1"/>
      <c r="AA2" s="1"/>
    </row>
    <row r="3" spans="1:27" s="3" customFormat="1" ht="12.75" x14ac:dyDescent="0.2">
      <c r="A3" s="1"/>
      <c r="B3" s="1"/>
      <c r="C3" s="1"/>
      <c r="D3" s="1"/>
      <c r="E3" s="1"/>
      <c r="F3" s="1"/>
      <c r="G3" s="1"/>
      <c r="H3" s="1"/>
      <c r="I3" s="1"/>
      <c r="J3" s="1"/>
      <c r="K3" s="1"/>
      <c r="L3" s="1"/>
      <c r="M3" s="1"/>
      <c r="N3" s="1"/>
      <c r="O3" s="1"/>
      <c r="P3" s="1"/>
      <c r="Q3" s="1"/>
      <c r="R3" s="1"/>
      <c r="S3" s="1"/>
      <c r="T3" s="1"/>
      <c r="U3" s="1"/>
      <c r="V3" s="1"/>
      <c r="W3" s="1"/>
      <c r="X3" s="1"/>
      <c r="Y3" s="1"/>
      <c r="Z3" s="1"/>
      <c r="AA3" s="1"/>
    </row>
    <row r="4" spans="1:27" s="3" customFormat="1" ht="12.75" x14ac:dyDescent="0.2">
      <c r="A4" s="1"/>
      <c r="B4" s="1"/>
      <c r="C4" s="1"/>
      <c r="D4" s="1"/>
      <c r="E4" s="1"/>
      <c r="F4" s="1"/>
      <c r="G4" s="1"/>
      <c r="H4" s="1"/>
      <c r="I4" s="1"/>
      <c r="J4" s="1"/>
      <c r="K4" s="1"/>
      <c r="L4" s="1"/>
      <c r="M4" s="1"/>
      <c r="N4" s="1"/>
      <c r="O4" s="1"/>
      <c r="P4" s="1"/>
      <c r="Q4" s="1"/>
      <c r="R4" s="1"/>
      <c r="S4" s="1"/>
      <c r="T4" s="1"/>
      <c r="U4" s="1"/>
      <c r="V4" s="1"/>
      <c r="W4" s="1"/>
      <c r="X4" s="1"/>
      <c r="Y4" s="1"/>
      <c r="Z4" s="1"/>
      <c r="AA4" s="1"/>
    </row>
    <row r="5" spans="1:27" s="3" customFormat="1" ht="12.75" x14ac:dyDescent="0.2">
      <c r="A5" s="1"/>
      <c r="B5" s="26" t="s">
        <v>125</v>
      </c>
      <c r="C5" s="1"/>
      <c r="E5" s="1"/>
      <c r="G5" s="1"/>
      <c r="H5" s="1"/>
      <c r="I5" s="1"/>
      <c r="J5" s="1"/>
      <c r="K5" s="1"/>
      <c r="L5" s="1"/>
      <c r="M5" s="1"/>
      <c r="N5" s="1"/>
      <c r="O5" s="1"/>
      <c r="P5" s="1"/>
      <c r="Q5" s="1"/>
      <c r="R5" s="1"/>
      <c r="S5" s="1"/>
      <c r="T5" s="1"/>
      <c r="U5" s="1"/>
      <c r="V5" s="1"/>
      <c r="W5" s="1"/>
      <c r="X5" s="1"/>
      <c r="Y5" s="1"/>
      <c r="Z5" s="1"/>
      <c r="AA5" s="1"/>
    </row>
    <row r="6" spans="1:27" s="3" customFormat="1" ht="12.75" x14ac:dyDescent="0.2">
      <c r="A6" s="1"/>
      <c r="B6" s="26" t="s">
        <v>34</v>
      </c>
      <c r="C6" s="1"/>
      <c r="E6" s="1"/>
      <c r="G6" s="1"/>
      <c r="H6" s="1"/>
      <c r="I6" s="1"/>
      <c r="J6" s="1"/>
      <c r="K6" s="1"/>
      <c r="L6" s="1"/>
      <c r="M6" s="1"/>
      <c r="N6" s="1"/>
      <c r="O6" s="1"/>
      <c r="P6" s="1"/>
      <c r="Q6" s="1"/>
      <c r="R6" s="1"/>
      <c r="S6" s="1"/>
      <c r="T6" s="1"/>
      <c r="U6" s="1"/>
      <c r="V6" s="1"/>
      <c r="W6" s="1"/>
      <c r="X6" s="1"/>
      <c r="Y6" s="1"/>
      <c r="Z6" s="1"/>
      <c r="AA6" s="1"/>
    </row>
    <row r="7" spans="1:27" s="3" customFormat="1" x14ac:dyDescent="0.25">
      <c r="A7" s="1"/>
      <c r="B7" s="17" t="s">
        <v>35</v>
      </c>
      <c r="C7" s="1"/>
      <c r="E7" s="1"/>
      <c r="G7" s="1"/>
      <c r="H7" s="1"/>
      <c r="I7" s="1"/>
      <c r="J7" s="1"/>
      <c r="K7" s="1"/>
      <c r="L7" s="1"/>
      <c r="M7" s="1"/>
      <c r="N7" s="1"/>
      <c r="O7" s="1"/>
      <c r="P7" s="1"/>
      <c r="Q7" s="1"/>
      <c r="R7" s="1"/>
      <c r="S7" s="1"/>
      <c r="T7" s="1"/>
      <c r="U7" s="1"/>
      <c r="V7" s="1"/>
      <c r="W7" s="1"/>
      <c r="X7" s="1"/>
      <c r="Y7" s="1"/>
      <c r="Z7" s="1"/>
      <c r="AA7" s="1"/>
    </row>
    <row r="9" spans="1:27" x14ac:dyDescent="0.25">
      <c r="A9" s="5" t="s">
        <v>15</v>
      </c>
      <c r="B9" s="16">
        <f>B10/2.5</f>
        <v>0</v>
      </c>
      <c r="C9" s="3"/>
      <c r="D9" s="3"/>
      <c r="E9" s="3"/>
      <c r="F9" s="3"/>
      <c r="G9" s="3"/>
      <c r="H9" s="3"/>
      <c r="I9" s="3"/>
      <c r="J9" s="3"/>
      <c r="K9" s="3"/>
      <c r="L9" s="3"/>
      <c r="M9" s="3"/>
      <c r="N9" s="3"/>
      <c r="O9" s="3"/>
    </row>
    <row r="10" spans="1:27" ht="15" customHeight="1" x14ac:dyDescent="0.25">
      <c r="A10" s="5" t="s">
        <v>1</v>
      </c>
      <c r="B10" s="4">
        <v>0</v>
      </c>
      <c r="C10" s="3"/>
      <c r="D10" s="3"/>
      <c r="E10" s="10" t="s">
        <v>40</v>
      </c>
      <c r="F10" s="6" t="str">
        <f>IF(AC30&gt;0,"yes","no")</f>
        <v>no</v>
      </c>
      <c r="G10" s="3"/>
      <c r="I10" s="3"/>
      <c r="J10" s="10" t="s">
        <v>30</v>
      </c>
      <c r="K10" s="6">
        <f>IF(F14&gt;AC39,F12+AC39,F14+F12)</f>
        <v>0</v>
      </c>
      <c r="L10" s="3"/>
      <c r="M10" s="27"/>
    </row>
    <row r="11" spans="1:27" x14ac:dyDescent="0.25">
      <c r="A11" s="5"/>
      <c r="B11" s="28"/>
      <c r="C11" s="1"/>
      <c r="D11" s="1"/>
      <c r="E11" s="1"/>
      <c r="F11" s="29"/>
      <c r="G11" s="3"/>
      <c r="I11" s="3"/>
      <c r="J11" s="10" t="s">
        <v>28</v>
      </c>
      <c r="K11" s="31">
        <v>1</v>
      </c>
      <c r="L11" s="3"/>
      <c r="M11" s="27"/>
      <c r="O11" s="3"/>
    </row>
    <row r="12" spans="1:27" x14ac:dyDescent="0.25">
      <c r="A12" s="5"/>
      <c r="B12" s="28"/>
      <c r="C12" s="1"/>
      <c r="D12" s="1"/>
      <c r="E12" s="37" t="s">
        <v>41</v>
      </c>
      <c r="F12" s="11">
        <f>AC30</f>
        <v>0</v>
      </c>
      <c r="G12" s="3"/>
      <c r="I12" s="3"/>
      <c r="J12" s="10" t="s">
        <v>31</v>
      </c>
      <c r="K12" s="6">
        <f>K10*K11</f>
        <v>0</v>
      </c>
      <c r="L12" s="3"/>
      <c r="M12" s="27"/>
      <c r="P12" s="78"/>
      <c r="Q12" s="78"/>
      <c r="R12" s="78"/>
      <c r="S12" s="78"/>
      <c r="T12" s="78"/>
      <c r="U12" s="78"/>
      <c r="V12" s="78"/>
    </row>
    <row r="13" spans="1:27" x14ac:dyDescent="0.25">
      <c r="A13" s="3"/>
      <c r="B13" s="36"/>
      <c r="C13" s="7"/>
      <c r="D13" s="3"/>
      <c r="E13" s="10" t="s">
        <v>42</v>
      </c>
      <c r="F13" s="38" t="str">
        <f>IF(F12&gt;=0.6*B10,"Yes","No")</f>
        <v>Yes</v>
      </c>
      <c r="G13" s="3"/>
      <c r="I13" s="3"/>
      <c r="J13" s="10"/>
      <c r="K13" s="30"/>
      <c r="L13" s="3"/>
      <c r="M13" s="3"/>
      <c r="N13" s="3"/>
      <c r="O13" s="3"/>
      <c r="P13" s="78"/>
      <c r="Q13" s="78"/>
      <c r="R13" s="78"/>
      <c r="S13" s="78"/>
      <c r="T13" s="78"/>
      <c r="U13" s="78"/>
      <c r="V13" s="78"/>
    </row>
    <row r="14" spans="1:27" x14ac:dyDescent="0.25">
      <c r="A14" s="10"/>
      <c r="B14" s="3"/>
      <c r="C14" s="7"/>
      <c r="D14" s="3"/>
      <c r="E14" s="10" t="s">
        <v>43</v>
      </c>
      <c r="F14" s="11">
        <f>IF(F13="Yes",(B10-F12),((F12/0.6)-F12))</f>
        <v>0</v>
      </c>
      <c r="G14" s="3"/>
      <c r="I14" s="3"/>
      <c r="K14" s="3"/>
      <c r="L14" s="3"/>
      <c r="M14" s="9"/>
      <c r="N14" s="3"/>
      <c r="O14" s="3"/>
      <c r="P14" s="78"/>
      <c r="Q14" s="78"/>
      <c r="R14" s="78"/>
      <c r="S14" s="78"/>
      <c r="T14" s="78"/>
      <c r="U14" s="78"/>
      <c r="V14" s="78"/>
    </row>
    <row r="15" spans="1:27" x14ac:dyDescent="0.25">
      <c r="A15" s="3"/>
      <c r="B15" s="3"/>
      <c r="C15" s="7"/>
      <c r="D15" s="3"/>
      <c r="E15" s="3"/>
      <c r="F15" s="3"/>
      <c r="G15" s="3"/>
      <c r="I15" s="3"/>
      <c r="K15" s="3"/>
      <c r="L15" s="3"/>
      <c r="M15" s="3"/>
      <c r="N15" s="3"/>
      <c r="O15" s="3"/>
    </row>
    <row r="16" spans="1:27" x14ac:dyDescent="0.25">
      <c r="A16" s="10" t="s">
        <v>46</v>
      </c>
      <c r="B16" s="4">
        <v>0</v>
      </c>
      <c r="C16" s="8"/>
      <c r="D16" s="3"/>
      <c r="E16" s="3"/>
      <c r="F16" s="3"/>
      <c r="G16" s="3"/>
      <c r="I16" s="3"/>
      <c r="L16" s="9" t="s">
        <v>44</v>
      </c>
      <c r="N16" s="3"/>
      <c r="O16" s="3"/>
    </row>
    <row r="17" spans="1:32" x14ac:dyDescent="0.25">
      <c r="A17" s="40" t="s">
        <v>47</v>
      </c>
      <c r="B17" s="45">
        <f>IF(B16&gt;100000,100000/52,B16/52)</f>
        <v>0</v>
      </c>
      <c r="C17" s="9" t="s">
        <v>124</v>
      </c>
      <c r="D17" s="27"/>
      <c r="E17" s="39"/>
      <c r="F17" s="3"/>
      <c r="G17" s="3"/>
      <c r="H17" s="3"/>
      <c r="I17" s="3"/>
      <c r="J17" s="3"/>
      <c r="K17" s="3"/>
      <c r="L17" s="9" t="s">
        <v>45</v>
      </c>
      <c r="N17" s="3"/>
      <c r="O17" s="3"/>
    </row>
    <row r="18" spans="1:32" x14ac:dyDescent="0.25">
      <c r="C18" s="3"/>
      <c r="D18" s="3"/>
      <c r="E18" s="3"/>
      <c r="F18" s="3"/>
      <c r="G18" s="3"/>
      <c r="H18" s="3"/>
      <c r="I18" s="3"/>
      <c r="J18" s="3"/>
      <c r="K18" s="3"/>
      <c r="L18" s="3"/>
      <c r="M18" s="9"/>
      <c r="N18" s="3"/>
      <c r="O18" s="3"/>
    </row>
    <row r="19" spans="1:32" x14ac:dyDescent="0.25">
      <c r="A19" s="3"/>
      <c r="C19" s="3"/>
      <c r="D19" s="75" t="s">
        <v>26</v>
      </c>
      <c r="E19" s="76"/>
      <c r="F19" s="76"/>
      <c r="G19" s="76"/>
      <c r="H19" s="76"/>
      <c r="I19" s="76"/>
      <c r="J19" s="76"/>
      <c r="K19" s="76"/>
      <c r="L19" s="76"/>
      <c r="M19" s="76"/>
      <c r="N19" s="76"/>
      <c r="O19" s="76"/>
      <c r="P19" s="76"/>
      <c r="Q19" s="76"/>
      <c r="R19" s="76"/>
      <c r="S19" s="76"/>
      <c r="T19" s="76"/>
      <c r="U19" s="76"/>
      <c r="V19" s="76"/>
      <c r="W19" s="76"/>
      <c r="X19" s="76"/>
      <c r="Y19" s="76"/>
      <c r="Z19" s="76"/>
      <c r="AA19" s="76"/>
    </row>
    <row r="20" spans="1:32" x14ac:dyDescent="0.25">
      <c r="A20" s="3"/>
      <c r="B20" s="15" t="s">
        <v>0</v>
      </c>
      <c r="C20" s="3"/>
      <c r="D20" s="15" t="s">
        <v>5</v>
      </c>
      <c r="E20" s="15" t="s">
        <v>6</v>
      </c>
      <c r="F20" s="15" t="s">
        <v>7</v>
      </c>
      <c r="G20" s="15" t="s">
        <v>8</v>
      </c>
      <c r="H20" s="15" t="s">
        <v>9</v>
      </c>
      <c r="I20" s="15" t="s">
        <v>10</v>
      </c>
      <c r="J20" s="15" t="s">
        <v>11</v>
      </c>
      <c r="K20" s="15" t="s">
        <v>12</v>
      </c>
      <c r="L20" s="15" t="s">
        <v>48</v>
      </c>
      <c r="M20" s="15" t="s">
        <v>49</v>
      </c>
      <c r="N20" s="15" t="s">
        <v>50</v>
      </c>
      <c r="O20" s="15" t="s">
        <v>51</v>
      </c>
      <c r="P20" s="15" t="s">
        <v>52</v>
      </c>
      <c r="Q20" s="15" t="s">
        <v>53</v>
      </c>
      <c r="R20" s="15" t="s">
        <v>54</v>
      </c>
      <c r="S20" s="15" t="s">
        <v>55</v>
      </c>
      <c r="T20" s="15" t="s">
        <v>56</v>
      </c>
      <c r="U20" s="15" t="s">
        <v>57</v>
      </c>
      <c r="V20" s="15" t="s">
        <v>58</v>
      </c>
      <c r="W20" s="15" t="s">
        <v>59</v>
      </c>
      <c r="X20" s="15" t="s">
        <v>60</v>
      </c>
      <c r="Y20" s="15" t="s">
        <v>61</v>
      </c>
      <c r="Z20" s="15" t="s">
        <v>62</v>
      </c>
      <c r="AA20" s="15" t="s">
        <v>63</v>
      </c>
      <c r="AB20" s="15"/>
      <c r="AC20" s="15" t="s">
        <v>25</v>
      </c>
      <c r="AD20" s="3" t="s">
        <v>32</v>
      </c>
      <c r="AE20" s="15" t="s">
        <v>29</v>
      </c>
      <c r="AF20" s="3"/>
    </row>
    <row r="21" spans="1:32" x14ac:dyDescent="0.25">
      <c r="A21" s="22" t="s">
        <v>19</v>
      </c>
      <c r="B21" s="12"/>
      <c r="C21" s="3"/>
      <c r="D21" s="13">
        <v>44211</v>
      </c>
      <c r="E21" s="14">
        <f t="shared" ref="E21:J21" si="0">D21+7</f>
        <v>44218</v>
      </c>
      <c r="F21" s="14">
        <f t="shared" si="0"/>
        <v>44225</v>
      </c>
      <c r="G21" s="14">
        <f t="shared" si="0"/>
        <v>44232</v>
      </c>
      <c r="H21" s="14">
        <f t="shared" si="0"/>
        <v>44239</v>
      </c>
      <c r="I21" s="14">
        <f t="shared" si="0"/>
        <v>44246</v>
      </c>
      <c r="J21" s="14">
        <f t="shared" si="0"/>
        <v>44253</v>
      </c>
      <c r="K21" s="14">
        <f t="shared" ref="K21" si="1">J21+7</f>
        <v>44260</v>
      </c>
      <c r="L21" s="14">
        <f t="shared" ref="L21" si="2">K21+7</f>
        <v>44267</v>
      </c>
      <c r="M21" s="14">
        <f t="shared" ref="M21" si="3">L21+7</f>
        <v>44274</v>
      </c>
      <c r="N21" s="14">
        <f t="shared" ref="N21" si="4">M21+7</f>
        <v>44281</v>
      </c>
      <c r="O21" s="14">
        <f t="shared" ref="O21" si="5">N21+7</f>
        <v>44288</v>
      </c>
      <c r="P21" s="14">
        <f t="shared" ref="P21" si="6">O21+7</f>
        <v>44295</v>
      </c>
      <c r="Q21" s="14">
        <f t="shared" ref="Q21" si="7">P21+7</f>
        <v>44302</v>
      </c>
      <c r="R21" s="14">
        <f t="shared" ref="R21" si="8">Q21+7</f>
        <v>44309</v>
      </c>
      <c r="S21" s="14">
        <f t="shared" ref="S21" si="9">R21+7</f>
        <v>44316</v>
      </c>
      <c r="T21" s="14">
        <f t="shared" ref="T21" si="10">S21+7</f>
        <v>44323</v>
      </c>
      <c r="U21" s="14">
        <f t="shared" ref="U21" si="11">T21+7</f>
        <v>44330</v>
      </c>
      <c r="V21" s="14">
        <f t="shared" ref="V21" si="12">U21+7</f>
        <v>44337</v>
      </c>
      <c r="W21" s="14">
        <f t="shared" ref="W21" si="13">V21+7</f>
        <v>44344</v>
      </c>
      <c r="X21" s="14">
        <f t="shared" ref="X21" si="14">W21+7</f>
        <v>44351</v>
      </c>
      <c r="Y21" s="14">
        <f t="shared" ref="Y21" si="15">X21+7</f>
        <v>44358</v>
      </c>
      <c r="Z21" s="14">
        <f t="shared" ref="Z21" si="16">Y21+7</f>
        <v>44365</v>
      </c>
      <c r="AA21" s="14">
        <f t="shared" ref="AA21" si="17">Z21+7</f>
        <v>44372</v>
      </c>
      <c r="AB21" s="15"/>
      <c r="AC21" s="12"/>
      <c r="AD21" s="3"/>
      <c r="AE21" s="3"/>
      <c r="AF21" s="3"/>
    </row>
    <row r="22" spans="1:32" x14ac:dyDescent="0.25">
      <c r="A22" s="3" t="s">
        <v>33</v>
      </c>
      <c r="B22" s="46">
        <v>0</v>
      </c>
      <c r="C22" s="7"/>
      <c r="D22" s="18"/>
      <c r="E22" s="18"/>
      <c r="F22" s="18"/>
      <c r="G22" s="18"/>
      <c r="H22" s="18"/>
      <c r="I22" s="18"/>
      <c r="J22" s="18"/>
      <c r="K22" s="18"/>
      <c r="L22" s="18"/>
      <c r="M22" s="18"/>
      <c r="N22" s="18"/>
      <c r="O22" s="18"/>
      <c r="P22" s="18"/>
      <c r="Q22" s="18"/>
      <c r="R22" s="18"/>
      <c r="S22" s="18"/>
      <c r="T22" s="18"/>
      <c r="U22" s="18"/>
      <c r="V22" s="18"/>
      <c r="W22" s="18"/>
      <c r="X22" s="18"/>
      <c r="Y22" s="18"/>
      <c r="Z22" s="18"/>
      <c r="AA22" s="18"/>
      <c r="AB22" s="7"/>
      <c r="AC22" s="11">
        <f>SUM(D22:AA22)</f>
        <v>0</v>
      </c>
      <c r="AD22" s="11">
        <f t="shared" ref="AD22:AD30" si="18">AC22-B22</f>
        <v>0</v>
      </c>
      <c r="AE22" s="3"/>
      <c r="AF22" s="3"/>
    </row>
    <row r="23" spans="1:32" x14ac:dyDescent="0.25">
      <c r="A23" s="3" t="s">
        <v>27</v>
      </c>
      <c r="B23" s="46">
        <v>0</v>
      </c>
      <c r="C23" s="7"/>
      <c r="D23" s="18"/>
      <c r="E23" s="19"/>
      <c r="F23" s="19"/>
      <c r="G23" s="19"/>
      <c r="H23" s="18"/>
      <c r="I23" s="19"/>
      <c r="J23" s="18"/>
      <c r="K23" s="18"/>
      <c r="L23" s="19"/>
      <c r="M23" s="18"/>
      <c r="N23" s="19"/>
      <c r="O23" s="18"/>
      <c r="P23" s="19"/>
      <c r="Q23" s="18"/>
      <c r="R23" s="19"/>
      <c r="S23" s="19"/>
      <c r="T23" s="18"/>
      <c r="U23" s="19"/>
      <c r="V23" s="18"/>
      <c r="W23" s="19"/>
      <c r="X23" s="19"/>
      <c r="Y23" s="19"/>
      <c r="Z23" s="19"/>
      <c r="AA23" s="19"/>
      <c r="AB23" s="7"/>
      <c r="AC23" s="11">
        <f>SUM(D23:AA23)</f>
        <v>0</v>
      </c>
      <c r="AD23" s="11">
        <f t="shared" si="18"/>
        <v>0</v>
      </c>
      <c r="AE23" s="3"/>
      <c r="AF23" s="3"/>
    </row>
    <row r="24" spans="1:32" x14ac:dyDescent="0.25">
      <c r="A24" s="3" t="s">
        <v>22</v>
      </c>
      <c r="B24" s="46">
        <v>0</v>
      </c>
      <c r="C24" s="7"/>
      <c r="D24" s="18"/>
      <c r="E24" s="19"/>
      <c r="F24" s="19"/>
      <c r="G24" s="19"/>
      <c r="H24" s="18"/>
      <c r="I24" s="19"/>
      <c r="J24" s="18"/>
      <c r="K24" s="18"/>
      <c r="L24" s="18"/>
      <c r="M24" s="18"/>
      <c r="N24" s="18"/>
      <c r="O24" s="18"/>
      <c r="P24" s="18"/>
      <c r="Q24" s="18"/>
      <c r="R24" s="18"/>
      <c r="S24" s="18"/>
      <c r="T24" s="18"/>
      <c r="U24" s="18"/>
      <c r="V24" s="18"/>
      <c r="W24" s="18"/>
      <c r="X24" s="18"/>
      <c r="Y24" s="18"/>
      <c r="Z24" s="18"/>
      <c r="AA24" s="18"/>
      <c r="AB24" s="7"/>
      <c r="AC24" s="11">
        <f t="shared" ref="AC24:AC29" si="19">SUM(D24:AA24)</f>
        <v>0</v>
      </c>
      <c r="AD24" s="11">
        <f t="shared" si="18"/>
        <v>0</v>
      </c>
      <c r="AE24" s="3"/>
      <c r="AF24" s="3"/>
    </row>
    <row r="25" spans="1:32" x14ac:dyDescent="0.25">
      <c r="A25" s="3" t="s">
        <v>23</v>
      </c>
      <c r="B25" s="46">
        <v>0</v>
      </c>
      <c r="C25" s="7"/>
      <c r="D25" s="18"/>
      <c r="E25" s="19"/>
      <c r="F25" s="19"/>
      <c r="G25" s="19"/>
      <c r="H25" s="18"/>
      <c r="I25" s="19"/>
      <c r="J25" s="18"/>
      <c r="K25" s="18"/>
      <c r="L25" s="18"/>
      <c r="M25" s="18"/>
      <c r="N25" s="18"/>
      <c r="O25" s="18"/>
      <c r="P25" s="18"/>
      <c r="Q25" s="18"/>
      <c r="R25" s="18"/>
      <c r="S25" s="18"/>
      <c r="T25" s="18"/>
      <c r="U25" s="18"/>
      <c r="V25" s="18"/>
      <c r="W25" s="18"/>
      <c r="X25" s="18"/>
      <c r="Y25" s="18"/>
      <c r="Z25" s="18"/>
      <c r="AA25" s="18"/>
      <c r="AB25" s="7"/>
      <c r="AC25" s="11">
        <f>SUM(D25:AA25)</f>
        <v>0</v>
      </c>
      <c r="AD25" s="11">
        <f t="shared" si="18"/>
        <v>0</v>
      </c>
      <c r="AE25" s="3"/>
      <c r="AF25" s="3"/>
    </row>
    <row r="26" spans="1:32" x14ac:dyDescent="0.25">
      <c r="A26" s="3" t="s">
        <v>77</v>
      </c>
      <c r="B26" s="46">
        <v>0</v>
      </c>
      <c r="C26" s="7"/>
      <c r="D26" s="18"/>
      <c r="E26" s="19"/>
      <c r="F26" s="18"/>
      <c r="G26" s="18"/>
      <c r="H26" s="18"/>
      <c r="I26" s="18"/>
      <c r="J26" s="18"/>
      <c r="K26" s="18"/>
      <c r="L26" s="18"/>
      <c r="M26" s="18"/>
      <c r="N26" s="18"/>
      <c r="O26" s="18"/>
      <c r="P26" s="18"/>
      <c r="Q26" s="18"/>
      <c r="R26" s="18"/>
      <c r="S26" s="18"/>
      <c r="T26" s="18"/>
      <c r="U26" s="18"/>
      <c r="V26" s="18"/>
      <c r="W26" s="18"/>
      <c r="X26" s="18"/>
      <c r="Y26" s="18"/>
      <c r="Z26" s="18"/>
      <c r="AA26" s="18"/>
      <c r="AB26" s="7"/>
      <c r="AC26" s="11">
        <f t="shared" si="19"/>
        <v>0</v>
      </c>
      <c r="AD26" s="11">
        <f t="shared" si="18"/>
        <v>0</v>
      </c>
      <c r="AE26" s="3"/>
      <c r="AF26" s="39"/>
    </row>
    <row r="27" spans="1:32" x14ac:dyDescent="0.25">
      <c r="A27" s="3" t="s">
        <v>36</v>
      </c>
      <c r="B27" s="46">
        <v>0</v>
      </c>
      <c r="C27" s="7"/>
      <c r="D27" s="18"/>
      <c r="E27" s="19"/>
      <c r="F27" s="18"/>
      <c r="G27" s="18"/>
      <c r="H27" s="18"/>
      <c r="I27" s="18"/>
      <c r="J27" s="18"/>
      <c r="K27" s="18"/>
      <c r="L27" s="18"/>
      <c r="M27" s="18"/>
      <c r="N27" s="18"/>
      <c r="O27" s="18"/>
      <c r="P27" s="18"/>
      <c r="Q27" s="18"/>
      <c r="R27" s="18"/>
      <c r="S27" s="18"/>
      <c r="T27" s="18"/>
      <c r="U27" s="18"/>
      <c r="V27" s="18"/>
      <c r="W27" s="18"/>
      <c r="X27" s="18"/>
      <c r="Y27" s="18"/>
      <c r="Z27" s="18"/>
      <c r="AA27" s="18"/>
      <c r="AB27" s="7"/>
      <c r="AC27" s="11">
        <f t="shared" si="19"/>
        <v>0</v>
      </c>
      <c r="AD27" s="11">
        <f t="shared" si="18"/>
        <v>0</v>
      </c>
      <c r="AE27" s="3"/>
      <c r="AF27" s="3"/>
    </row>
    <row r="28" spans="1:32" x14ac:dyDescent="0.25">
      <c r="A28" s="3" t="s">
        <v>24</v>
      </c>
      <c r="B28" s="46">
        <v>0</v>
      </c>
      <c r="C28" s="7"/>
      <c r="D28" s="21"/>
      <c r="E28" s="23"/>
      <c r="F28" s="21"/>
      <c r="G28" s="21"/>
      <c r="H28" s="21"/>
      <c r="I28" s="21"/>
      <c r="J28" s="21"/>
      <c r="K28" s="21"/>
      <c r="L28" s="21"/>
      <c r="M28" s="21"/>
      <c r="N28" s="21"/>
      <c r="O28" s="21"/>
      <c r="P28" s="21"/>
      <c r="Q28" s="21"/>
      <c r="R28" s="21"/>
      <c r="S28" s="21"/>
      <c r="T28" s="21"/>
      <c r="U28" s="21"/>
      <c r="V28" s="21"/>
      <c r="W28" s="21"/>
      <c r="X28" s="21"/>
      <c r="Y28" s="21"/>
      <c r="Z28" s="21"/>
      <c r="AA28" s="21"/>
      <c r="AB28" s="7"/>
      <c r="AC28" s="11">
        <f t="shared" si="19"/>
        <v>0</v>
      </c>
      <c r="AD28" s="11">
        <f t="shared" si="18"/>
        <v>0</v>
      </c>
      <c r="AE28" s="3"/>
      <c r="AF28" s="3"/>
    </row>
    <row r="29" spans="1:32" x14ac:dyDescent="0.25">
      <c r="A29" s="3" t="s">
        <v>18</v>
      </c>
      <c r="B29" s="46">
        <v>0</v>
      </c>
      <c r="C29" s="7"/>
      <c r="D29" s="18"/>
      <c r="E29" s="18"/>
      <c r="F29" s="18"/>
      <c r="G29" s="18"/>
      <c r="H29" s="18"/>
      <c r="I29" s="18"/>
      <c r="J29" s="18"/>
      <c r="K29" s="18"/>
      <c r="L29" s="18"/>
      <c r="M29" s="18"/>
      <c r="N29" s="18"/>
      <c r="O29" s="18"/>
      <c r="P29" s="18"/>
      <c r="Q29" s="18"/>
      <c r="R29" s="18"/>
      <c r="S29" s="18"/>
      <c r="T29" s="18"/>
      <c r="U29" s="18"/>
      <c r="V29" s="18"/>
      <c r="W29" s="18"/>
      <c r="X29" s="18"/>
      <c r="Y29" s="18"/>
      <c r="Z29" s="18"/>
      <c r="AA29" s="18"/>
      <c r="AB29" s="7"/>
      <c r="AC29" s="11">
        <f t="shared" si="19"/>
        <v>0</v>
      </c>
      <c r="AD29" s="11">
        <f t="shared" si="18"/>
        <v>0</v>
      </c>
      <c r="AE29" s="3"/>
      <c r="AF29" s="3"/>
    </row>
    <row r="30" spans="1:32" ht="15.75" thickBot="1" x14ac:dyDescent="0.3">
      <c r="A30" s="3"/>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33">
        <f>SUM(AC22:AC29)</f>
        <v>0</v>
      </c>
      <c r="AD30" s="33">
        <f t="shared" si="18"/>
        <v>0</v>
      </c>
      <c r="AE30" s="34" t="e">
        <f>AC30/AC41</f>
        <v>#DIV/0!</v>
      </c>
      <c r="AF30" s="3"/>
    </row>
    <row r="31" spans="1:32" ht="15.75" thickTop="1" x14ac:dyDescent="0.25">
      <c r="A31" s="22" t="s">
        <v>82</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3"/>
      <c r="AD31" s="3"/>
      <c r="AF31" s="3"/>
    </row>
    <row r="32" spans="1:32" x14ac:dyDescent="0.25">
      <c r="A32" s="3" t="s">
        <v>2</v>
      </c>
      <c r="B32" s="24">
        <v>0</v>
      </c>
      <c r="C32" s="7"/>
      <c r="D32" s="18"/>
      <c r="E32" s="18"/>
      <c r="F32" s="18"/>
      <c r="G32" s="18"/>
      <c r="H32" s="18"/>
      <c r="I32" s="18"/>
      <c r="J32" s="18"/>
      <c r="K32" s="18"/>
      <c r="L32" s="18"/>
      <c r="M32" s="18"/>
      <c r="N32" s="18"/>
      <c r="O32" s="18"/>
      <c r="P32" s="18"/>
      <c r="Q32" s="18"/>
      <c r="R32" s="18"/>
      <c r="S32" s="18"/>
      <c r="T32" s="18"/>
      <c r="U32" s="18"/>
      <c r="V32" s="18"/>
      <c r="W32" s="18"/>
      <c r="X32" s="18"/>
      <c r="Y32" s="18"/>
      <c r="Z32" s="18"/>
      <c r="AA32" s="18"/>
      <c r="AB32" s="7"/>
      <c r="AC32" s="11">
        <f>SUM(D32:AA32)</f>
        <v>0</v>
      </c>
      <c r="AD32" s="11">
        <f>AC32-B32</f>
        <v>0</v>
      </c>
      <c r="AE32" s="3"/>
      <c r="AF32" s="3"/>
    </row>
    <row r="33" spans="1:32" x14ac:dyDescent="0.25">
      <c r="A33" s="3" t="s">
        <v>3</v>
      </c>
      <c r="B33" s="24">
        <v>0</v>
      </c>
      <c r="C33" s="7"/>
      <c r="D33" s="24"/>
      <c r="E33" s="25"/>
      <c r="F33" s="25"/>
      <c r="G33" s="24"/>
      <c r="H33" s="25"/>
      <c r="I33" s="24"/>
      <c r="J33" s="25"/>
      <c r="K33" s="25"/>
      <c r="L33" s="25"/>
      <c r="M33" s="25"/>
      <c r="N33" s="25"/>
      <c r="O33" s="25"/>
      <c r="P33" s="25"/>
      <c r="Q33" s="25"/>
      <c r="R33" s="25"/>
      <c r="S33" s="25"/>
      <c r="T33" s="25"/>
      <c r="U33" s="25"/>
      <c r="V33" s="25"/>
      <c r="W33" s="25"/>
      <c r="X33" s="25"/>
      <c r="Y33" s="25"/>
      <c r="Z33" s="25"/>
      <c r="AA33" s="25"/>
      <c r="AB33" s="7"/>
      <c r="AC33" s="11">
        <f t="shared" ref="AC33" si="20">SUM(D33:AA33)</f>
        <v>0</v>
      </c>
      <c r="AD33" s="11">
        <f>AC33-B33</f>
        <v>0</v>
      </c>
      <c r="AE33" s="3"/>
      <c r="AF33" s="3"/>
    </row>
    <row r="34" spans="1:32" x14ac:dyDescent="0.25">
      <c r="A34" s="3" t="s">
        <v>4</v>
      </c>
      <c r="B34" s="24">
        <v>0</v>
      </c>
      <c r="C34" s="7"/>
      <c r="D34" s="18"/>
      <c r="E34" s="19"/>
      <c r="F34" s="18"/>
      <c r="G34" s="18"/>
      <c r="H34" s="18"/>
      <c r="I34" s="18"/>
      <c r="J34" s="18"/>
      <c r="K34" s="18"/>
      <c r="L34" s="18"/>
      <c r="M34" s="18"/>
      <c r="N34" s="18"/>
      <c r="O34" s="18"/>
      <c r="P34" s="18"/>
      <c r="Q34" s="18"/>
      <c r="R34" s="18"/>
      <c r="S34" s="18"/>
      <c r="T34" s="18"/>
      <c r="U34" s="18"/>
      <c r="V34" s="18"/>
      <c r="W34" s="18"/>
      <c r="X34" s="18"/>
      <c r="Y34" s="18"/>
      <c r="Z34" s="18"/>
      <c r="AA34" s="18"/>
      <c r="AB34" s="7"/>
      <c r="AC34" s="11">
        <f>SUM(D34:AA34)</f>
        <v>0</v>
      </c>
      <c r="AD34" s="11">
        <f>AC34-B34</f>
        <v>0</v>
      </c>
      <c r="AE34" s="3"/>
      <c r="AF34" s="3"/>
    </row>
    <row r="35" spans="1:32" x14ac:dyDescent="0.25">
      <c r="A35" s="3" t="s">
        <v>78</v>
      </c>
      <c r="B35" s="24">
        <v>0</v>
      </c>
      <c r="C35" s="7"/>
      <c r="D35" s="18"/>
      <c r="E35" s="19"/>
      <c r="F35" s="18"/>
      <c r="G35" s="18"/>
      <c r="H35" s="18"/>
      <c r="I35" s="18"/>
      <c r="J35" s="18"/>
      <c r="K35" s="18"/>
      <c r="L35" s="18"/>
      <c r="M35" s="18"/>
      <c r="N35" s="18"/>
      <c r="O35" s="18"/>
      <c r="P35" s="18"/>
      <c r="Q35" s="18"/>
      <c r="R35" s="18"/>
      <c r="S35" s="18"/>
      <c r="T35" s="18"/>
      <c r="U35" s="18"/>
      <c r="V35" s="18"/>
      <c r="W35" s="18"/>
      <c r="X35" s="18"/>
      <c r="Y35" s="18"/>
      <c r="Z35" s="18"/>
      <c r="AA35" s="18"/>
      <c r="AB35" s="7"/>
      <c r="AC35" s="11">
        <f t="shared" ref="AC35:AC38" si="21">SUM(D35:AA35)</f>
        <v>0</v>
      </c>
      <c r="AD35" s="11">
        <f t="shared" ref="AD35:AD38" si="22">AC35-B35</f>
        <v>0</v>
      </c>
      <c r="AE35" s="3"/>
      <c r="AF35" s="3"/>
    </row>
    <row r="36" spans="1:32" x14ac:dyDescent="0.25">
      <c r="A36" s="3" t="s">
        <v>79</v>
      </c>
      <c r="B36" s="24">
        <v>0</v>
      </c>
      <c r="C36" s="7"/>
      <c r="D36" s="18"/>
      <c r="E36" s="19"/>
      <c r="F36" s="18"/>
      <c r="G36" s="18"/>
      <c r="H36" s="18"/>
      <c r="I36" s="18"/>
      <c r="J36" s="18"/>
      <c r="K36" s="18"/>
      <c r="L36" s="18"/>
      <c r="M36" s="18"/>
      <c r="N36" s="18"/>
      <c r="O36" s="18"/>
      <c r="P36" s="18"/>
      <c r="Q36" s="18"/>
      <c r="R36" s="18"/>
      <c r="S36" s="18"/>
      <c r="T36" s="18"/>
      <c r="U36" s="18"/>
      <c r="V36" s="18"/>
      <c r="W36" s="18"/>
      <c r="X36" s="18"/>
      <c r="Y36" s="18"/>
      <c r="Z36" s="18"/>
      <c r="AA36" s="18"/>
      <c r="AB36" s="7"/>
      <c r="AC36" s="11">
        <f t="shared" si="21"/>
        <v>0</v>
      </c>
      <c r="AD36" s="11">
        <f t="shared" si="22"/>
        <v>0</v>
      </c>
      <c r="AE36" s="3"/>
      <c r="AF36" s="3"/>
    </row>
    <row r="37" spans="1:32" x14ac:dyDescent="0.25">
      <c r="A37" s="3" t="s">
        <v>80</v>
      </c>
      <c r="B37" s="24">
        <v>0</v>
      </c>
      <c r="C37" s="7"/>
      <c r="D37" s="18"/>
      <c r="E37" s="19"/>
      <c r="F37" s="18"/>
      <c r="G37" s="18"/>
      <c r="H37" s="18"/>
      <c r="I37" s="18"/>
      <c r="J37" s="18"/>
      <c r="K37" s="18"/>
      <c r="L37" s="18"/>
      <c r="M37" s="18"/>
      <c r="N37" s="18"/>
      <c r="O37" s="18"/>
      <c r="P37" s="18"/>
      <c r="Q37" s="18"/>
      <c r="R37" s="18"/>
      <c r="S37" s="18"/>
      <c r="T37" s="18"/>
      <c r="U37" s="18"/>
      <c r="V37" s="18"/>
      <c r="W37" s="18"/>
      <c r="X37" s="18"/>
      <c r="Y37" s="18"/>
      <c r="Z37" s="18"/>
      <c r="AA37" s="18"/>
      <c r="AB37" s="7"/>
      <c r="AC37" s="11">
        <f t="shared" si="21"/>
        <v>0</v>
      </c>
      <c r="AD37" s="11">
        <f t="shared" si="22"/>
        <v>0</v>
      </c>
      <c r="AE37" s="3"/>
      <c r="AF37" s="3"/>
    </row>
    <row r="38" spans="1:32" x14ac:dyDescent="0.25">
      <c r="A38" s="3" t="s">
        <v>81</v>
      </c>
      <c r="B38" s="24">
        <v>0</v>
      </c>
      <c r="C38" s="7"/>
      <c r="D38" s="18"/>
      <c r="E38" s="19"/>
      <c r="F38" s="18"/>
      <c r="G38" s="18"/>
      <c r="H38" s="18"/>
      <c r="I38" s="18"/>
      <c r="J38" s="18"/>
      <c r="K38" s="18"/>
      <c r="L38" s="18"/>
      <c r="M38" s="18"/>
      <c r="N38" s="18"/>
      <c r="O38" s="18"/>
      <c r="P38" s="18"/>
      <c r="Q38" s="18"/>
      <c r="R38" s="18"/>
      <c r="S38" s="18"/>
      <c r="T38" s="18"/>
      <c r="U38" s="18"/>
      <c r="V38" s="18"/>
      <c r="W38" s="18"/>
      <c r="X38" s="18"/>
      <c r="Y38" s="18"/>
      <c r="Z38" s="18"/>
      <c r="AA38" s="18"/>
      <c r="AB38" s="7"/>
      <c r="AC38" s="11">
        <f t="shared" si="21"/>
        <v>0</v>
      </c>
      <c r="AD38" s="11">
        <f t="shared" si="22"/>
        <v>0</v>
      </c>
      <c r="AE38" s="3"/>
      <c r="AF38" s="3"/>
    </row>
    <row r="39" spans="1:32" ht="15.75" thickBot="1" x14ac:dyDescent="0.3">
      <c r="A39" s="3" t="s">
        <v>39</v>
      </c>
      <c r="B39" s="20">
        <v>0</v>
      </c>
      <c r="C39" s="7"/>
      <c r="D39" s="18"/>
      <c r="E39" s="19"/>
      <c r="F39" s="18"/>
      <c r="G39" s="18"/>
      <c r="H39" s="18"/>
      <c r="I39" s="18"/>
      <c r="J39" s="18"/>
      <c r="K39" s="18"/>
      <c r="L39" s="18"/>
      <c r="M39" s="18"/>
      <c r="N39" s="18"/>
      <c r="O39" s="18"/>
      <c r="P39" s="18"/>
      <c r="Q39" s="18"/>
      <c r="R39" s="18"/>
      <c r="S39" s="18"/>
      <c r="T39" s="18"/>
      <c r="U39" s="18"/>
      <c r="V39" s="18"/>
      <c r="W39" s="18"/>
      <c r="X39" s="18"/>
      <c r="Y39" s="18"/>
      <c r="Z39" s="18"/>
      <c r="AA39" s="18"/>
      <c r="AB39" s="7"/>
      <c r="AC39" s="33">
        <f>SUM(AC32:AC38)</f>
        <v>0</v>
      </c>
      <c r="AD39" s="33">
        <f>AC39-B39</f>
        <v>0</v>
      </c>
      <c r="AE39" s="34" t="e">
        <f>AC39/AC41</f>
        <v>#DIV/0!</v>
      </c>
      <c r="AF39" s="3"/>
    </row>
    <row r="40" spans="1:32" x14ac:dyDescent="0.25">
      <c r="A40" s="3"/>
      <c r="C40" s="7"/>
      <c r="D40" s="7"/>
      <c r="E40" s="7"/>
      <c r="F40" s="7"/>
      <c r="G40" s="7"/>
      <c r="H40" s="7"/>
      <c r="I40" s="7"/>
      <c r="J40" s="7"/>
      <c r="K40" s="7"/>
      <c r="L40" s="7"/>
      <c r="M40" s="7"/>
      <c r="N40" s="7"/>
      <c r="O40" s="7"/>
      <c r="P40" s="7"/>
      <c r="Q40" s="7"/>
      <c r="R40" s="7"/>
      <c r="S40" s="7"/>
      <c r="T40" s="7"/>
      <c r="U40" s="7"/>
      <c r="V40" s="7"/>
      <c r="W40" s="7"/>
      <c r="X40" s="7"/>
      <c r="Y40" s="7"/>
      <c r="Z40" s="7"/>
      <c r="AA40" s="7"/>
      <c r="AB40" s="7"/>
      <c r="AC40" s="3"/>
      <c r="AD40" s="3"/>
      <c r="AE40" s="3"/>
      <c r="AF40" s="3"/>
    </row>
    <row r="41" spans="1:32" ht="15.75" thickBot="1" x14ac:dyDescent="0.3">
      <c r="A41" s="3" t="s">
        <v>13</v>
      </c>
      <c r="B41" s="32">
        <f>SUM(B22:B39)</f>
        <v>0</v>
      </c>
      <c r="C41" s="7"/>
      <c r="D41" s="35">
        <f>SUM(D22:D39)</f>
        <v>0</v>
      </c>
      <c r="E41" s="35">
        <f t="shared" ref="E41:AA41" si="23">SUM(E22:E39)</f>
        <v>0</v>
      </c>
      <c r="F41" s="35">
        <f t="shared" si="23"/>
        <v>0</v>
      </c>
      <c r="G41" s="35">
        <f t="shared" si="23"/>
        <v>0</v>
      </c>
      <c r="H41" s="35">
        <f t="shared" si="23"/>
        <v>0</v>
      </c>
      <c r="I41" s="35">
        <f t="shared" si="23"/>
        <v>0</v>
      </c>
      <c r="J41" s="35">
        <f t="shared" si="23"/>
        <v>0</v>
      </c>
      <c r="K41" s="35">
        <f t="shared" si="23"/>
        <v>0</v>
      </c>
      <c r="L41" s="35">
        <f t="shared" si="23"/>
        <v>0</v>
      </c>
      <c r="M41" s="35">
        <f t="shared" si="23"/>
        <v>0</v>
      </c>
      <c r="N41" s="35">
        <f t="shared" si="23"/>
        <v>0</v>
      </c>
      <c r="O41" s="35">
        <f t="shared" si="23"/>
        <v>0</v>
      </c>
      <c r="P41" s="35">
        <f t="shared" si="23"/>
        <v>0</v>
      </c>
      <c r="Q41" s="35">
        <f t="shared" si="23"/>
        <v>0</v>
      </c>
      <c r="R41" s="35">
        <f t="shared" si="23"/>
        <v>0</v>
      </c>
      <c r="S41" s="35">
        <f t="shared" si="23"/>
        <v>0</v>
      </c>
      <c r="T41" s="35">
        <f t="shared" si="23"/>
        <v>0</v>
      </c>
      <c r="U41" s="35">
        <f t="shared" si="23"/>
        <v>0</v>
      </c>
      <c r="V41" s="35">
        <f t="shared" si="23"/>
        <v>0</v>
      </c>
      <c r="W41" s="35">
        <f t="shared" si="23"/>
        <v>0</v>
      </c>
      <c r="X41" s="35">
        <f t="shared" si="23"/>
        <v>0</v>
      </c>
      <c r="Y41" s="35">
        <f t="shared" si="23"/>
        <v>0</v>
      </c>
      <c r="Z41" s="35">
        <f t="shared" si="23"/>
        <v>0</v>
      </c>
      <c r="AA41" s="35">
        <f t="shared" si="23"/>
        <v>0</v>
      </c>
      <c r="AB41" s="7"/>
      <c r="AC41" s="33">
        <f>SUM(AC39+AC30)</f>
        <v>0</v>
      </c>
      <c r="AD41" s="33">
        <f>AC41-B41</f>
        <v>0</v>
      </c>
      <c r="AE41" s="34" t="e">
        <f>AE30+AE39</f>
        <v>#DIV/0!</v>
      </c>
      <c r="AF41" s="3"/>
    </row>
    <row r="42" spans="1:32" ht="15.75" thickTop="1" x14ac:dyDescent="0.25">
      <c r="C42" s="7"/>
      <c r="D42" s="7"/>
      <c r="E42" s="7"/>
      <c r="F42" s="7"/>
      <c r="G42" s="7"/>
      <c r="H42" s="7"/>
      <c r="I42" s="7"/>
      <c r="J42" s="7"/>
      <c r="K42" s="7"/>
      <c r="L42" s="7"/>
      <c r="M42" s="7"/>
      <c r="N42" s="7"/>
      <c r="O42" s="7"/>
      <c r="P42" s="7"/>
      <c r="Q42" s="7"/>
      <c r="R42" s="7"/>
      <c r="S42" s="7"/>
      <c r="T42" s="7"/>
      <c r="U42" s="7"/>
      <c r="V42" s="7"/>
      <c r="W42" s="7"/>
      <c r="X42" s="7"/>
      <c r="Y42" s="7"/>
      <c r="Z42" s="7"/>
      <c r="AA42" s="7"/>
      <c r="AB42" s="7"/>
      <c r="AC42" s="3"/>
      <c r="AD42" s="3"/>
      <c r="AE42" s="3"/>
    </row>
    <row r="43" spans="1:32" x14ac:dyDescent="0.25">
      <c r="A43" s="3" t="s">
        <v>20</v>
      </c>
      <c r="B43" s="35">
        <f>IF((B10-B41)&lt;0,0,B10-B41)</f>
        <v>0</v>
      </c>
      <c r="C43" s="8"/>
      <c r="D43" s="8"/>
      <c r="E43" s="8"/>
      <c r="F43" s="8"/>
      <c r="G43" s="8"/>
      <c r="H43" s="8"/>
      <c r="I43" s="8"/>
      <c r="J43" s="8"/>
      <c r="K43" s="8"/>
      <c r="L43" s="8"/>
      <c r="M43" s="3"/>
      <c r="N43" s="3"/>
      <c r="O43" s="3"/>
    </row>
    <row r="44" spans="1:32" x14ac:dyDescent="0.25">
      <c r="A44" s="3"/>
      <c r="B44" s="3"/>
      <c r="C44" s="3"/>
      <c r="D44" s="3"/>
      <c r="E44" s="3"/>
      <c r="F44" s="3"/>
      <c r="G44" s="3"/>
      <c r="H44" s="3"/>
      <c r="I44" s="3"/>
      <c r="J44" s="3"/>
      <c r="K44" s="3"/>
      <c r="L44" s="3"/>
      <c r="M44" s="3"/>
      <c r="N44" s="3"/>
      <c r="O44" s="3"/>
    </row>
    <row r="46" spans="1:32" ht="14.45" customHeight="1" x14ac:dyDescent="0.25">
      <c r="A46" s="77" t="s">
        <v>37</v>
      </c>
      <c r="B46" s="77"/>
      <c r="C46" s="77"/>
      <c r="D46" s="77"/>
      <c r="E46" s="77"/>
      <c r="F46" s="77"/>
      <c r="G46" s="77"/>
      <c r="H46" s="77"/>
      <c r="I46" s="77"/>
      <c r="J46" s="77"/>
      <c r="K46" s="77"/>
      <c r="L46" s="3"/>
      <c r="M46" s="3"/>
      <c r="N46" s="3"/>
      <c r="O46" s="3"/>
    </row>
    <row r="47" spans="1:32" x14ac:dyDescent="0.25">
      <c r="A47" s="77"/>
      <c r="B47" s="77"/>
      <c r="C47" s="77"/>
      <c r="D47" s="77"/>
      <c r="E47" s="77"/>
      <c r="F47" s="77"/>
      <c r="G47" s="77"/>
      <c r="H47" s="77"/>
      <c r="I47" s="77"/>
      <c r="J47" s="77"/>
      <c r="K47" s="77"/>
      <c r="L47" s="3"/>
      <c r="M47" s="3"/>
      <c r="N47" s="3"/>
      <c r="O47" s="3"/>
    </row>
    <row r="48" spans="1:32" x14ac:dyDescent="0.25">
      <c r="A48" s="77"/>
      <c r="B48" s="77"/>
      <c r="C48" s="77"/>
      <c r="D48" s="77"/>
      <c r="E48" s="77"/>
      <c r="F48" s="77"/>
      <c r="G48" s="77"/>
      <c r="H48" s="77"/>
      <c r="I48" s="77"/>
      <c r="J48" s="77"/>
      <c r="K48" s="77"/>
    </row>
  </sheetData>
  <mergeCells count="3">
    <mergeCell ref="P12:V14"/>
    <mergeCell ref="A46:K48"/>
    <mergeCell ref="D19:AA19"/>
  </mergeCells>
  <phoneticPr fontId="12" type="noConversion"/>
  <hyperlinks>
    <hyperlink ref="D2" r:id="rId1" display="Book a call here: https://Claracfo.as.me/claritysessions " xr:uid="{35F9A1B9-AA98-496A-8DB0-BED665AA7728}"/>
    <hyperlink ref="B7" r:id="rId2" xr:uid="{CBD045EE-0A38-4B7F-B5A8-D18EAFA5221B}"/>
  </hyperlinks>
  <pageMargins left="0.7" right="0.7" top="0.75" bottom="0.75" header="0.3" footer="0.3"/>
  <pageSetup orientation="portrait"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8CEC-16F7-4130-9E4A-17C38DFA9AAC}">
  <sheetPr>
    <tabColor rgb="FF92D050"/>
  </sheetPr>
  <dimension ref="A1:I40"/>
  <sheetViews>
    <sheetView showGridLines="0" topLeftCell="A4" workbookViewId="0">
      <selection activeCell="H22" sqref="H22:I24"/>
    </sheetView>
  </sheetViews>
  <sheetFormatPr defaultColWidth="8.85546875" defaultRowHeight="15" x14ac:dyDescent="0.25"/>
  <cols>
    <col min="1" max="1" width="15.7109375" style="42" customWidth="1"/>
    <col min="2" max="2" width="33.85546875" style="42" customWidth="1"/>
    <col min="3" max="3" width="16.28515625" style="42" customWidth="1"/>
    <col min="4" max="4" width="15.7109375" style="42" customWidth="1"/>
    <col min="5" max="5" width="33.7109375" style="42" customWidth="1"/>
    <col min="6" max="6" width="16" style="42" customWidth="1"/>
    <col min="7" max="7" width="15.7109375" style="42" customWidth="1"/>
    <col min="8" max="8" width="33.85546875" style="42" customWidth="1"/>
    <col min="9" max="9" width="14.85546875" style="42" customWidth="1"/>
    <col min="10" max="10" width="9" style="42" customWidth="1"/>
    <col min="11" max="14" width="8.85546875" style="42"/>
    <col min="15" max="15" width="17.5703125" style="42" customWidth="1"/>
    <col min="16" max="16384" width="8.85546875" style="42"/>
  </cols>
  <sheetData>
    <row r="1" spans="1:9" customFormat="1" ht="18.75" x14ac:dyDescent="0.3">
      <c r="A1" s="52" t="s">
        <v>121</v>
      </c>
    </row>
    <row r="2" spans="1:9" customFormat="1" x14ac:dyDescent="0.25"/>
    <row r="3" spans="1:9" customFormat="1" ht="31.5" customHeight="1" x14ac:dyDescent="0.25">
      <c r="A3" s="53" t="s">
        <v>85</v>
      </c>
      <c r="B3" s="79" t="s">
        <v>122</v>
      </c>
      <c r="C3" s="79"/>
      <c r="D3" s="79"/>
      <c r="E3" s="79"/>
      <c r="F3" s="79"/>
      <c r="G3" s="79"/>
      <c r="H3" s="79"/>
      <c r="I3" s="79"/>
    </row>
    <row r="4" spans="1:9" customFormat="1" ht="45" customHeight="1" x14ac:dyDescent="0.25">
      <c r="A4" s="53" t="s">
        <v>87</v>
      </c>
      <c r="B4" s="79" t="s">
        <v>123</v>
      </c>
      <c r="C4" s="79"/>
      <c r="D4" s="79"/>
      <c r="E4" s="79"/>
      <c r="F4" s="79"/>
      <c r="G4" s="79"/>
      <c r="H4" s="79"/>
      <c r="I4" s="79"/>
    </row>
    <row r="5" spans="1:9" x14ac:dyDescent="0.25">
      <c r="D5" s="41"/>
      <c r="E5" s="41"/>
      <c r="F5" s="41"/>
      <c r="G5" s="41"/>
    </row>
    <row r="6" spans="1:9" x14ac:dyDescent="0.25">
      <c r="B6" s="80" t="s">
        <v>71</v>
      </c>
      <c r="C6" s="81"/>
      <c r="D6" s="81"/>
      <c r="E6" s="81"/>
      <c r="F6" s="81"/>
      <c r="G6" s="81"/>
      <c r="H6" s="81"/>
      <c r="I6" s="82"/>
    </row>
    <row r="7" spans="1:9" ht="15.75" thickBot="1" x14ac:dyDescent="0.3">
      <c r="B7" s="83" t="s">
        <v>64</v>
      </c>
      <c r="C7" s="83"/>
      <c r="D7" s="43"/>
      <c r="E7" s="70" t="s">
        <v>119</v>
      </c>
      <c r="F7" s="71">
        <v>10</v>
      </c>
      <c r="G7" s="43"/>
      <c r="H7" s="83" t="s">
        <v>65</v>
      </c>
      <c r="I7" s="83"/>
    </row>
    <row r="8" spans="1:9" x14ac:dyDescent="0.25">
      <c r="B8" s="44" t="s">
        <v>73</v>
      </c>
      <c r="C8" s="51"/>
      <c r="E8" s="44" t="s">
        <v>73</v>
      </c>
      <c r="F8" s="51"/>
      <c r="H8" s="44" t="s">
        <v>73</v>
      </c>
      <c r="I8" s="51"/>
    </row>
    <row r="9" spans="1:9" x14ac:dyDescent="0.25">
      <c r="B9" s="44" t="s">
        <v>47</v>
      </c>
      <c r="C9" s="45">
        <f>IF(C8&gt;100000,100000/52,C8/52)</f>
        <v>0</v>
      </c>
      <c r="E9" s="44" t="s">
        <v>47</v>
      </c>
      <c r="F9" s="45">
        <f>IF(F8&gt;100000,100000/52,F8/52)</f>
        <v>0</v>
      </c>
      <c r="H9" s="44" t="s">
        <v>66</v>
      </c>
      <c r="I9" s="45">
        <f>IF(I8&gt;100000,100000/12,I8/12)</f>
        <v>0</v>
      </c>
    </row>
    <row r="10" spans="1:9" x14ac:dyDescent="0.25">
      <c r="B10" s="44" t="s">
        <v>120</v>
      </c>
      <c r="C10" s="45">
        <f>C9*8</f>
        <v>0</v>
      </c>
      <c r="E10" s="44" t="s">
        <v>120</v>
      </c>
      <c r="F10" s="45">
        <f>F9*F7</f>
        <v>0</v>
      </c>
      <c r="H10" s="44" t="s">
        <v>120</v>
      </c>
      <c r="I10" s="45">
        <f>I9*2.5</f>
        <v>0</v>
      </c>
    </row>
    <row r="13" spans="1:9" x14ac:dyDescent="0.25">
      <c r="B13" s="80" t="s">
        <v>67</v>
      </c>
      <c r="C13" s="81"/>
      <c r="D13" s="81"/>
      <c r="E13" s="81"/>
      <c r="F13" s="81"/>
      <c r="G13" s="81"/>
      <c r="H13" s="81"/>
      <c r="I13" s="82"/>
    </row>
    <row r="14" spans="1:9" ht="15.75" thickBot="1" x14ac:dyDescent="0.3">
      <c r="B14" s="83" t="s">
        <v>64</v>
      </c>
      <c r="C14" s="83"/>
      <c r="D14" s="43"/>
      <c r="E14" s="70" t="s">
        <v>119</v>
      </c>
      <c r="F14" s="71">
        <v>10</v>
      </c>
      <c r="G14" s="43"/>
      <c r="H14" s="83" t="s">
        <v>65</v>
      </c>
      <c r="I14" s="83"/>
    </row>
    <row r="15" spans="1:9" x14ac:dyDescent="0.25">
      <c r="B15" s="44" t="s">
        <v>68</v>
      </c>
      <c r="C15" s="51"/>
      <c r="E15" s="44" t="s">
        <v>68</v>
      </c>
      <c r="F15" s="51"/>
      <c r="H15" s="44" t="s">
        <v>68</v>
      </c>
      <c r="I15" s="51"/>
    </row>
    <row r="16" spans="1:9" x14ac:dyDescent="0.25">
      <c r="B16" s="44" t="s">
        <v>72</v>
      </c>
      <c r="C16" s="45">
        <f>IF(C15&gt;100000,100000*0.9235,C15*0.9235)</f>
        <v>0</v>
      </c>
      <c r="E16" s="44" t="s">
        <v>72</v>
      </c>
      <c r="F16" s="45">
        <f>IF(F15&gt;100000,100000*0.9235,F15*0.9235)</f>
        <v>0</v>
      </c>
      <c r="H16" s="44" t="s">
        <v>72</v>
      </c>
      <c r="I16" s="45">
        <f>IF(I15&gt;100000,100000*0.9235,I15*0.9235)</f>
        <v>0</v>
      </c>
    </row>
    <row r="17" spans="2:9" x14ac:dyDescent="0.25">
      <c r="B17" s="44" t="s">
        <v>47</v>
      </c>
      <c r="C17" s="45">
        <f>C16/52</f>
        <v>0</v>
      </c>
      <c r="E17" s="44" t="s">
        <v>47</v>
      </c>
      <c r="F17" s="45">
        <f>F16/52</f>
        <v>0</v>
      </c>
      <c r="H17" s="44" t="s">
        <v>66</v>
      </c>
      <c r="I17" s="45">
        <f>I16/12</f>
        <v>0</v>
      </c>
    </row>
    <row r="18" spans="2:9" x14ac:dyDescent="0.25">
      <c r="B18" s="44" t="s">
        <v>120</v>
      </c>
      <c r="C18" s="45">
        <f>C17*8</f>
        <v>0</v>
      </c>
      <c r="E18" s="44" t="s">
        <v>120</v>
      </c>
      <c r="F18" s="45">
        <f>F17*F14</f>
        <v>0</v>
      </c>
      <c r="H18" s="44" t="s">
        <v>120</v>
      </c>
      <c r="I18" s="45">
        <f>I17*2.5</f>
        <v>0</v>
      </c>
    </row>
    <row r="20" spans="2:9" x14ac:dyDescent="0.25">
      <c r="B20" s="80" t="s">
        <v>69</v>
      </c>
      <c r="C20" s="81"/>
      <c r="D20" s="81"/>
      <c r="E20" s="81"/>
      <c r="F20" s="81"/>
      <c r="G20" s="81"/>
      <c r="H20" s="81"/>
      <c r="I20" s="82"/>
    </row>
    <row r="21" spans="2:9" ht="15.75" thickBot="1" x14ac:dyDescent="0.3">
      <c r="B21" s="83" t="s">
        <v>64</v>
      </c>
      <c r="C21" s="83"/>
      <c r="D21" s="43"/>
      <c r="E21" s="70" t="s">
        <v>119</v>
      </c>
      <c r="F21" s="71">
        <v>10</v>
      </c>
      <c r="G21" s="43"/>
      <c r="H21" s="83" t="s">
        <v>65</v>
      </c>
      <c r="I21" s="83"/>
    </row>
    <row r="22" spans="2:9" x14ac:dyDescent="0.25">
      <c r="B22" s="44" t="s">
        <v>74</v>
      </c>
      <c r="C22" s="51"/>
      <c r="E22" s="44" t="s">
        <v>74</v>
      </c>
      <c r="F22" s="51"/>
      <c r="H22" s="44" t="s">
        <v>74</v>
      </c>
      <c r="I22" s="51"/>
    </row>
    <row r="23" spans="2:9" x14ac:dyDescent="0.25">
      <c r="B23" s="44" t="s">
        <v>47</v>
      </c>
      <c r="C23" s="45">
        <f>IF(C22&gt;100000,100000/52,C22/52)</f>
        <v>0</v>
      </c>
      <c r="E23" s="44" t="s">
        <v>47</v>
      </c>
      <c r="F23" s="45">
        <f>IF(F22&gt;100000,100000/52,F22/52)</f>
        <v>0</v>
      </c>
      <c r="H23" s="44" t="s">
        <v>66</v>
      </c>
      <c r="I23" s="45">
        <f>IF(I22&gt;100000,100000/12,I22/12)</f>
        <v>0</v>
      </c>
    </row>
    <row r="24" spans="2:9" x14ac:dyDescent="0.25">
      <c r="B24" s="44" t="s">
        <v>120</v>
      </c>
      <c r="C24" s="45">
        <f>C23*8</f>
        <v>0</v>
      </c>
      <c r="E24" s="44" t="s">
        <v>120</v>
      </c>
      <c r="F24" s="45">
        <f>F23*F21</f>
        <v>0</v>
      </c>
      <c r="H24" s="44" t="s">
        <v>120</v>
      </c>
      <c r="I24" s="45">
        <f>I23*2.5</f>
        <v>0</v>
      </c>
    </row>
    <row r="25" spans="2:9" x14ac:dyDescent="0.25">
      <c r="B25" s="44"/>
      <c r="C25" s="48"/>
      <c r="D25" s="49"/>
      <c r="E25" s="44"/>
      <c r="F25" s="48"/>
      <c r="G25" s="49"/>
      <c r="H25" s="50"/>
      <c r="I25" s="48"/>
    </row>
    <row r="26" spans="2:9" x14ac:dyDescent="0.25">
      <c r="B26" s="44" t="s">
        <v>75</v>
      </c>
      <c r="C26" s="69"/>
      <c r="D26" s="49"/>
      <c r="E26" s="44" t="s">
        <v>75</v>
      </c>
      <c r="F26" s="69"/>
      <c r="G26" s="49"/>
      <c r="H26" s="44" t="s">
        <v>75</v>
      </c>
      <c r="I26" s="69"/>
    </row>
    <row r="27" spans="2:9" x14ac:dyDescent="0.25">
      <c r="B27" s="44" t="s">
        <v>76</v>
      </c>
      <c r="C27" s="51"/>
      <c r="D27" s="49"/>
      <c r="E27" s="44" t="s">
        <v>76</v>
      </c>
      <c r="F27" s="51"/>
      <c r="G27" s="49"/>
      <c r="H27" s="44" t="s">
        <v>76</v>
      </c>
      <c r="I27" s="51"/>
    </row>
    <row r="28" spans="2:9" x14ac:dyDescent="0.25">
      <c r="B28" s="44" t="s">
        <v>117</v>
      </c>
      <c r="C28" s="69"/>
      <c r="D28" s="49"/>
      <c r="E28" s="44" t="s">
        <v>117</v>
      </c>
      <c r="F28" s="69"/>
      <c r="G28" s="49"/>
      <c r="H28" s="44" t="s">
        <v>117</v>
      </c>
      <c r="I28" s="69"/>
    </row>
    <row r="29" spans="2:9" x14ac:dyDescent="0.25">
      <c r="B29" s="44" t="s">
        <v>118</v>
      </c>
      <c r="C29" s="51"/>
      <c r="D29" s="49"/>
      <c r="E29" s="44" t="s">
        <v>118</v>
      </c>
      <c r="F29" s="51"/>
      <c r="G29" s="49"/>
      <c r="H29" s="44" t="s">
        <v>118</v>
      </c>
      <c r="I29" s="51"/>
    </row>
    <row r="30" spans="2:9" x14ac:dyDescent="0.25">
      <c r="B30" s="44" t="s">
        <v>116</v>
      </c>
      <c r="C30" s="45">
        <f>(IF(C26&gt;C28,C28,C26))+(IF(C27&gt;C29,C29,C27))</f>
        <v>0</v>
      </c>
      <c r="D30" s="49"/>
      <c r="E30" s="44" t="s">
        <v>116</v>
      </c>
      <c r="F30" s="45">
        <f>(IF(F26&gt;F28,F28,F26))+(IF(F27&gt;F29,F29,F27))</f>
        <v>0</v>
      </c>
      <c r="G30" s="49"/>
      <c r="H30" s="44" t="s">
        <v>116</v>
      </c>
      <c r="I30" s="45">
        <f>(IF(I26&gt;I28,I28,I26))+(IF(I27&gt;I29,I29,I27))</f>
        <v>0</v>
      </c>
    </row>
    <row r="32" spans="2:9" x14ac:dyDescent="0.25">
      <c r="B32" s="80" t="s">
        <v>70</v>
      </c>
      <c r="C32" s="81"/>
      <c r="D32" s="81"/>
      <c r="E32" s="81"/>
      <c r="F32" s="81"/>
      <c r="G32" s="81"/>
      <c r="H32" s="81"/>
      <c r="I32" s="82"/>
    </row>
    <row r="33" spans="2:9" ht="15.75" thickBot="1" x14ac:dyDescent="0.3">
      <c r="B33" s="83" t="s">
        <v>64</v>
      </c>
      <c r="C33" s="83"/>
      <c r="D33" s="43"/>
      <c r="E33" s="70" t="s">
        <v>119</v>
      </c>
      <c r="F33" s="71">
        <v>10</v>
      </c>
      <c r="G33" s="43"/>
      <c r="H33" s="83" t="s">
        <v>65</v>
      </c>
      <c r="I33" s="83"/>
    </row>
    <row r="34" spans="2:9" x14ac:dyDescent="0.25">
      <c r="B34" s="44" t="s">
        <v>74</v>
      </c>
      <c r="C34" s="51"/>
      <c r="E34" s="44" t="s">
        <v>74</v>
      </c>
      <c r="F34" s="51"/>
      <c r="H34" s="44" t="s">
        <v>74</v>
      </c>
      <c r="I34" s="51"/>
    </row>
    <row r="35" spans="2:9" x14ac:dyDescent="0.25">
      <c r="B35" s="44" t="s">
        <v>47</v>
      </c>
      <c r="C35" s="45">
        <f>IF(C34&gt;100000,100000/52,C34/52)</f>
        <v>0</v>
      </c>
      <c r="E35" s="44" t="s">
        <v>47</v>
      </c>
      <c r="F35" s="45">
        <f>IF(F34&gt;100000,100000/52,F34/52)</f>
        <v>0</v>
      </c>
      <c r="H35" s="44" t="s">
        <v>66</v>
      </c>
      <c r="I35" s="45">
        <f>IF(I34&gt;100000,100000/12,I34/12)</f>
        <v>0</v>
      </c>
    </row>
    <row r="36" spans="2:9" x14ac:dyDescent="0.25">
      <c r="B36" s="44" t="s">
        <v>120</v>
      </c>
      <c r="C36" s="45">
        <f>C35*8</f>
        <v>0</v>
      </c>
      <c r="E36" s="44" t="s">
        <v>120</v>
      </c>
      <c r="F36" s="45">
        <f>F35*F33</f>
        <v>0</v>
      </c>
      <c r="H36" s="44" t="s">
        <v>120</v>
      </c>
      <c r="I36" s="45">
        <f>I35*2.5</f>
        <v>0</v>
      </c>
    </row>
    <row r="38" spans="2:9" x14ac:dyDescent="0.25">
      <c r="B38" s="44" t="s">
        <v>75</v>
      </c>
      <c r="C38" s="69"/>
      <c r="E38" s="44" t="s">
        <v>75</v>
      </c>
      <c r="F38" s="69"/>
      <c r="H38" s="44" t="s">
        <v>75</v>
      </c>
      <c r="I38" s="69"/>
    </row>
    <row r="39" spans="2:9" x14ac:dyDescent="0.25">
      <c r="B39" s="44" t="s">
        <v>117</v>
      </c>
      <c r="C39" s="69"/>
      <c r="D39" s="49"/>
      <c r="E39" s="44" t="s">
        <v>117</v>
      </c>
      <c r="F39" s="69"/>
      <c r="G39" s="49"/>
      <c r="H39" s="44" t="s">
        <v>117</v>
      </c>
      <c r="I39" s="69"/>
    </row>
    <row r="40" spans="2:9" x14ac:dyDescent="0.25">
      <c r="B40" s="44" t="s">
        <v>116</v>
      </c>
      <c r="C40" s="45">
        <f>(IF(C38&gt;C39,C39,C38))</f>
        <v>0</v>
      </c>
      <c r="D40" s="49"/>
      <c r="E40" s="44" t="s">
        <v>116</v>
      </c>
      <c r="F40" s="45">
        <f>(IF(F38&gt;F39,F39,F38))</f>
        <v>0</v>
      </c>
      <c r="G40" s="49"/>
      <c r="H40" s="44" t="s">
        <v>116</v>
      </c>
      <c r="I40" s="45">
        <f>(IF(I38&gt;I39,I39,I38))</f>
        <v>0</v>
      </c>
    </row>
  </sheetData>
  <mergeCells count="14">
    <mergeCell ref="B32:I32"/>
    <mergeCell ref="B33:C33"/>
    <mergeCell ref="H33:I33"/>
    <mergeCell ref="B13:I13"/>
    <mergeCell ref="B14:C14"/>
    <mergeCell ref="H14:I14"/>
    <mergeCell ref="B20:I20"/>
    <mergeCell ref="B21:C21"/>
    <mergeCell ref="H21:I21"/>
    <mergeCell ref="B3:I3"/>
    <mergeCell ref="B4:I4"/>
    <mergeCell ref="B6:I6"/>
    <mergeCell ref="B7:C7"/>
    <mergeCell ref="H7:I7"/>
  </mergeCells>
  <conditionalFormatting sqref="C8 F8 I8 C15 F15 I15 C22 F22 I22 C34 F34 I34">
    <cfRule type="cellIs" dxfId="8" priority="1" operator="greaterThan">
      <formula>100000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0CBD-97A2-434F-85B1-055430B79AD0}">
  <sheetPr>
    <tabColor rgb="FF92D050"/>
  </sheetPr>
  <dimension ref="A1:I35"/>
  <sheetViews>
    <sheetView tabSelected="1" workbookViewId="0">
      <selection activeCell="I13" sqref="I13"/>
    </sheetView>
  </sheetViews>
  <sheetFormatPr defaultRowHeight="15" x14ac:dyDescent="0.25"/>
  <cols>
    <col min="2" max="2" width="16" customWidth="1"/>
    <col min="4" max="5" width="11.5703125" bestFit="1" customWidth="1"/>
    <col min="6" max="6" width="11.28515625" bestFit="1" customWidth="1"/>
    <col min="7" max="7" width="10.7109375" customWidth="1"/>
    <col min="8" max="8" width="10.5703125" customWidth="1"/>
    <col min="9" max="9" width="97.5703125" customWidth="1"/>
  </cols>
  <sheetData>
    <row r="1" spans="1:9" ht="18.75" x14ac:dyDescent="0.3">
      <c r="A1" s="52" t="s">
        <v>84</v>
      </c>
    </row>
    <row r="3" spans="1:9" ht="31.5" customHeight="1" x14ac:dyDescent="0.25">
      <c r="A3" s="53" t="s">
        <v>85</v>
      </c>
      <c r="B3" s="79" t="s">
        <v>86</v>
      </c>
      <c r="C3" s="79"/>
      <c r="D3" s="79"/>
      <c r="E3" s="79"/>
      <c r="F3" s="79"/>
      <c r="G3" s="79"/>
      <c r="H3" s="79"/>
      <c r="I3" s="79"/>
    </row>
    <row r="4" spans="1:9" ht="29.25" customHeight="1" x14ac:dyDescent="0.25">
      <c r="A4" s="53" t="s">
        <v>87</v>
      </c>
      <c r="B4" s="79" t="s">
        <v>88</v>
      </c>
      <c r="C4" s="79"/>
      <c r="D4" s="79"/>
      <c r="E4" s="79"/>
      <c r="F4" s="79"/>
      <c r="G4" s="79"/>
      <c r="H4" s="79"/>
      <c r="I4" s="79"/>
    </row>
    <row r="6" spans="1:9" ht="15.75" thickBot="1" x14ac:dyDescent="0.3">
      <c r="A6" s="54" t="s">
        <v>89</v>
      </c>
    </row>
    <row r="7" spans="1:9" x14ac:dyDescent="0.25">
      <c r="B7" s="72" t="s">
        <v>90</v>
      </c>
      <c r="C7" s="73" t="s">
        <v>91</v>
      </c>
      <c r="D7" s="73">
        <v>2019</v>
      </c>
      <c r="E7" s="73">
        <v>2020</v>
      </c>
      <c r="F7" s="73" t="s">
        <v>92</v>
      </c>
      <c r="G7" s="74" t="s">
        <v>93</v>
      </c>
      <c r="I7" s="55" t="s">
        <v>94</v>
      </c>
    </row>
    <row r="8" spans="1:9" x14ac:dyDescent="0.25">
      <c r="B8" s="56" t="s">
        <v>95</v>
      </c>
      <c r="C8" t="s">
        <v>96</v>
      </c>
      <c r="D8" s="57"/>
      <c r="E8" s="57"/>
      <c r="F8" s="58">
        <f>E8-D8</f>
        <v>0</v>
      </c>
      <c r="G8" s="59" t="e">
        <f>F8/D8</f>
        <v>#DIV/0!</v>
      </c>
      <c r="I8" s="60" t="s">
        <v>97</v>
      </c>
    </row>
    <row r="9" spans="1:9" x14ac:dyDescent="0.25">
      <c r="B9" s="56" t="s">
        <v>98</v>
      </c>
      <c r="C9" t="s">
        <v>99</v>
      </c>
      <c r="D9" s="57"/>
      <c r="E9" s="57"/>
      <c r="F9" s="58">
        <f t="shared" ref="F9:F11" si="0">E9-D9</f>
        <v>0</v>
      </c>
      <c r="G9" s="59" t="e">
        <f t="shared" ref="G9:G11" si="1">F9/D9</f>
        <v>#DIV/0!</v>
      </c>
      <c r="I9" s="60" t="s">
        <v>126</v>
      </c>
    </row>
    <row r="10" spans="1:9" x14ac:dyDescent="0.25">
      <c r="B10" s="56" t="s">
        <v>100</v>
      </c>
      <c r="C10" t="s">
        <v>101</v>
      </c>
      <c r="D10" s="57"/>
      <c r="E10" s="57"/>
      <c r="F10" s="58">
        <f t="shared" si="0"/>
        <v>0</v>
      </c>
      <c r="G10" s="59" t="e">
        <f t="shared" si="1"/>
        <v>#DIV/0!</v>
      </c>
      <c r="I10" s="60" t="s">
        <v>102</v>
      </c>
    </row>
    <row r="11" spans="1:9" ht="15.75" thickBot="1" x14ac:dyDescent="0.3">
      <c r="B11" s="61" t="s">
        <v>103</v>
      </c>
      <c r="C11" s="62" t="s">
        <v>104</v>
      </c>
      <c r="D11" s="63"/>
      <c r="E11" s="63"/>
      <c r="F11" s="64">
        <f t="shared" si="0"/>
        <v>0</v>
      </c>
      <c r="G11" s="65" t="e">
        <f t="shared" si="1"/>
        <v>#DIV/0!</v>
      </c>
      <c r="I11" s="60" t="s">
        <v>105</v>
      </c>
    </row>
    <row r="12" spans="1:9" x14ac:dyDescent="0.25">
      <c r="D12" s="66"/>
      <c r="E12" s="66"/>
      <c r="F12" s="66"/>
      <c r="I12" s="60"/>
    </row>
    <row r="13" spans="1:9" x14ac:dyDescent="0.25">
      <c r="I13" s="60" t="s">
        <v>106</v>
      </c>
    </row>
    <row r="14" spans="1:9" ht="15.75" thickBot="1" x14ac:dyDescent="0.3">
      <c r="A14" s="54" t="s">
        <v>107</v>
      </c>
      <c r="I14" s="60" t="s">
        <v>108</v>
      </c>
    </row>
    <row r="15" spans="1:9" x14ac:dyDescent="0.25">
      <c r="B15" s="72" t="s">
        <v>90</v>
      </c>
      <c r="C15" s="73" t="s">
        <v>91</v>
      </c>
      <c r="D15" s="73">
        <v>2019</v>
      </c>
      <c r="E15" s="73">
        <v>2020</v>
      </c>
      <c r="F15" s="73" t="s">
        <v>92</v>
      </c>
      <c r="G15" s="74" t="s">
        <v>93</v>
      </c>
      <c r="I15" s="60" t="s">
        <v>109</v>
      </c>
    </row>
    <row r="16" spans="1:9" x14ac:dyDescent="0.25">
      <c r="B16" s="56" t="s">
        <v>95</v>
      </c>
      <c r="C16" t="s">
        <v>96</v>
      </c>
      <c r="D16" s="67"/>
      <c r="E16" s="67"/>
      <c r="F16" s="58"/>
      <c r="G16" s="59"/>
      <c r="I16" s="60" t="s">
        <v>110</v>
      </c>
    </row>
    <row r="17" spans="1:9" x14ac:dyDescent="0.25">
      <c r="B17" s="56" t="s">
        <v>98</v>
      </c>
      <c r="C17" t="s">
        <v>99</v>
      </c>
      <c r="D17" s="67"/>
      <c r="E17" s="67"/>
      <c r="F17" s="58"/>
      <c r="G17" s="59"/>
      <c r="I17" s="60" t="s">
        <v>111</v>
      </c>
    </row>
    <row r="18" spans="1:9" ht="15.75" thickBot="1" x14ac:dyDescent="0.3">
      <c r="B18" s="56" t="s">
        <v>100</v>
      </c>
      <c r="C18" t="s">
        <v>101</v>
      </c>
      <c r="D18" s="57"/>
      <c r="E18" s="57"/>
      <c r="F18" s="58">
        <f t="shared" ref="F18" si="2">E18-D18</f>
        <v>0</v>
      </c>
      <c r="G18" s="59" t="e">
        <f t="shared" ref="G18:G19" si="3">F18/D18</f>
        <v>#DIV/0!</v>
      </c>
      <c r="I18" s="68" t="s">
        <v>112</v>
      </c>
    </row>
    <row r="19" spans="1:9" ht="15.75" thickBot="1" x14ac:dyDescent="0.3">
      <c r="B19" s="61" t="s">
        <v>103</v>
      </c>
      <c r="C19" s="62" t="s">
        <v>104</v>
      </c>
      <c r="D19" s="63"/>
      <c r="E19" s="63"/>
      <c r="F19" s="64">
        <f>E19-D19</f>
        <v>0</v>
      </c>
      <c r="G19" s="65" t="e">
        <f t="shared" si="3"/>
        <v>#DIV/0!</v>
      </c>
    </row>
    <row r="21" spans="1:9" ht="15.75" thickBot="1" x14ac:dyDescent="0.3">
      <c r="A21" s="54" t="s">
        <v>113</v>
      </c>
    </row>
    <row r="22" spans="1:9" x14ac:dyDescent="0.25">
      <c r="B22" s="72" t="s">
        <v>90</v>
      </c>
      <c r="C22" s="73" t="s">
        <v>91</v>
      </c>
      <c r="D22" s="73">
        <v>2019</v>
      </c>
      <c r="E22" s="73">
        <v>2020</v>
      </c>
      <c r="F22" s="73" t="s">
        <v>92</v>
      </c>
      <c r="G22" s="74" t="s">
        <v>93</v>
      </c>
    </row>
    <row r="23" spans="1:9" x14ac:dyDescent="0.25">
      <c r="B23" s="56" t="s">
        <v>95</v>
      </c>
      <c r="C23" t="s">
        <v>96</v>
      </c>
      <c r="D23" s="67"/>
      <c r="E23" s="67"/>
      <c r="F23" s="58"/>
      <c r="G23" s="59"/>
    </row>
    <row r="24" spans="1:9" x14ac:dyDescent="0.25">
      <c r="B24" s="56" t="s">
        <v>98</v>
      </c>
      <c r="C24" t="s">
        <v>99</v>
      </c>
      <c r="D24" s="67"/>
      <c r="E24" s="67"/>
      <c r="F24" s="58"/>
      <c r="G24" s="59"/>
    </row>
    <row r="25" spans="1:9" x14ac:dyDescent="0.25">
      <c r="B25" s="56" t="s">
        <v>100</v>
      </c>
      <c r="C25" t="s">
        <v>101</v>
      </c>
      <c r="D25" s="67"/>
      <c r="E25" s="67"/>
      <c r="F25" s="58"/>
      <c r="G25" s="59"/>
    </row>
    <row r="26" spans="1:9" ht="15.75" thickBot="1" x14ac:dyDescent="0.3">
      <c r="B26" s="61" t="s">
        <v>103</v>
      </c>
      <c r="C26" s="62" t="s">
        <v>104</v>
      </c>
      <c r="D26" s="63"/>
      <c r="E26" s="63"/>
      <c r="F26" s="64">
        <f t="shared" ref="F26" si="4">E26-D26</f>
        <v>0</v>
      </c>
      <c r="G26" s="65" t="e">
        <f t="shared" ref="G26" si="5">F26/D26</f>
        <v>#DIV/0!</v>
      </c>
    </row>
    <row r="28" spans="1:9" ht="15.75" thickBot="1" x14ac:dyDescent="0.3">
      <c r="A28" s="54" t="s">
        <v>114</v>
      </c>
    </row>
    <row r="29" spans="1:9" x14ac:dyDescent="0.25">
      <c r="B29" s="72" t="s">
        <v>90</v>
      </c>
      <c r="C29" s="73" t="s">
        <v>91</v>
      </c>
      <c r="D29" s="73">
        <v>2020</v>
      </c>
      <c r="E29" s="73" t="s">
        <v>92</v>
      </c>
      <c r="F29" s="74" t="s">
        <v>93</v>
      </c>
    </row>
    <row r="30" spans="1:9" x14ac:dyDescent="0.25">
      <c r="B30" s="56" t="s">
        <v>95</v>
      </c>
      <c r="C30" t="s">
        <v>96</v>
      </c>
      <c r="D30" s="57"/>
      <c r="E30" s="58"/>
      <c r="F30" s="59"/>
    </row>
    <row r="31" spans="1:9" x14ac:dyDescent="0.25">
      <c r="B31" s="56" t="s">
        <v>98</v>
      </c>
      <c r="C31" t="s">
        <v>99</v>
      </c>
      <c r="D31" s="57"/>
      <c r="E31" s="58"/>
      <c r="F31" s="59" t="e">
        <f>E31/D30</f>
        <v>#DIV/0!</v>
      </c>
    </row>
    <row r="32" spans="1:9" x14ac:dyDescent="0.25">
      <c r="B32" s="56" t="s">
        <v>100</v>
      </c>
      <c r="C32" t="s">
        <v>101</v>
      </c>
      <c r="D32" s="57"/>
      <c r="E32" s="58"/>
      <c r="F32" s="59" t="e">
        <f>E32/D30</f>
        <v>#DIV/0!</v>
      </c>
    </row>
    <row r="33" spans="1:6" ht="15.75" thickBot="1" x14ac:dyDescent="0.3">
      <c r="B33" s="61" t="s">
        <v>103</v>
      </c>
      <c r="C33" s="62" t="s">
        <v>104</v>
      </c>
      <c r="D33" s="63"/>
      <c r="E33" s="64"/>
      <c r="F33" s="65" t="e">
        <f>E33/D30</f>
        <v>#DIV/0!</v>
      </c>
    </row>
    <row r="35" spans="1:6" x14ac:dyDescent="0.25">
      <c r="A35" s="54" t="s">
        <v>115</v>
      </c>
    </row>
  </sheetData>
  <mergeCells count="2">
    <mergeCell ref="B3:I3"/>
    <mergeCell ref="B4:I4"/>
  </mergeCells>
  <conditionalFormatting sqref="G8:G11">
    <cfRule type="cellIs" dxfId="7" priority="7" operator="lessThan">
      <formula>-0.249999999999999</formula>
    </cfRule>
    <cfRule type="cellIs" dxfId="6" priority="8" operator="lessThan">
      <formula>-0.25</formula>
    </cfRule>
  </conditionalFormatting>
  <conditionalFormatting sqref="G16:G19">
    <cfRule type="cellIs" dxfId="5" priority="5" operator="lessThan">
      <formula>-0.249999999999999</formula>
    </cfRule>
    <cfRule type="cellIs" dxfId="4" priority="6" operator="lessThan">
      <formula>-0.25</formula>
    </cfRule>
  </conditionalFormatting>
  <conditionalFormatting sqref="G23:G26">
    <cfRule type="cellIs" dxfId="3" priority="3" operator="lessThan">
      <formula>-0.249999999999999</formula>
    </cfRule>
    <cfRule type="cellIs" dxfId="2" priority="4" operator="lessThan">
      <formula>-0.25</formula>
    </cfRule>
  </conditionalFormatting>
  <conditionalFormatting sqref="F30:F33">
    <cfRule type="cellIs" dxfId="1" priority="1" operator="lessThan">
      <formula>-0.249999999999999</formula>
    </cfRule>
    <cfRule type="cellIs" dxfId="0" priority="2" operator="lessThan">
      <formula>-0.25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PPP Usage Budget Corps EXAMPLE</vt:lpstr>
      <vt:lpstr>PPP Usage Budget Corps - 24wk</vt:lpstr>
      <vt:lpstr>PPP Usage Budget Sch C - 24wk</vt:lpstr>
      <vt:lpstr>Owner Compensation</vt:lpstr>
      <vt:lpstr>Gross Receipts Eligibility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Smolinski</dc:creator>
  <cp:lastModifiedBy>Hannah Smolinski</cp:lastModifiedBy>
  <dcterms:created xsi:type="dcterms:W3CDTF">2020-04-12T19:12:01Z</dcterms:created>
  <dcterms:modified xsi:type="dcterms:W3CDTF">2021-01-04T05:52:09Z</dcterms:modified>
</cp:coreProperties>
</file>